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0" yWindow="120" windowWidth="19320" windowHeight="9390" tabRatio="932" activeTab="5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5" r:id="rId5"/>
    <sheet name="Приложение к подпрограмме III" sheetId="6" r:id="rId6"/>
    <sheet name="Приложение 6" sheetId="7" state="hidden" r:id="rId7"/>
    <sheet name="Приложение к подпрограмме IV" sheetId="8" state="hidden" r:id="rId8"/>
    <sheet name="Лист1" sheetId="9" state="hidden" r:id="rId9"/>
    <sheet name="Лист2" sheetId="10" r:id="rId10"/>
  </sheets>
  <externalReferences>
    <externalReference r:id="rId11"/>
  </externalReferences>
  <definedNames>
    <definedName name="_xlnm.Print_Titles" localSheetId="1">'Приложение к подпрограмме I'!$9:$9</definedName>
    <definedName name="_xlnm.Print_Titles" localSheetId="3">'Приложение к подпрограмме II'!$10:$10</definedName>
    <definedName name="_xlnm.Print_Titles" localSheetId="5">'Приложение к подпрограмме III'!$9:$9</definedName>
    <definedName name="_xlnm.Print_Titles" localSheetId="7">'Приложение к подпрограмме IV'!$9:$9</definedName>
    <definedName name="_xlnm.Print_Area" localSheetId="8">Лист1!$A$1:$I$20</definedName>
    <definedName name="_xlnm.Print_Area" localSheetId="1">'Приложение к подпрограмме I'!$A$1:$M$30</definedName>
    <definedName name="_xlnm.Print_Area" localSheetId="3">'Приложение к подпрограмме II'!$A$1:$M$41</definedName>
    <definedName name="_xlnm.Print_Area" localSheetId="5">'Приложение к подпрограмме III'!$A$1:$M$39</definedName>
  </definedNames>
  <calcPr calcId="145621"/>
</workbook>
</file>

<file path=xl/calcChain.xml><?xml version="1.0" encoding="utf-8"?>
<calcChain xmlns="http://schemas.openxmlformats.org/spreadsheetml/2006/main">
  <c r="G24" i="4" l="1"/>
  <c r="G12" i="3"/>
  <c r="H12" i="3"/>
  <c r="I12" i="3"/>
  <c r="J12" i="3"/>
  <c r="F12" i="3"/>
  <c r="G31" i="4"/>
  <c r="F33" i="4"/>
  <c r="E12" i="3" l="1"/>
  <c r="G12" i="2"/>
  <c r="H19" i="2"/>
  <c r="I19" i="2"/>
  <c r="J19" i="2"/>
  <c r="K19" i="2"/>
  <c r="G19" i="2"/>
  <c r="F20" i="2"/>
  <c r="E19" i="2"/>
  <c r="F17" i="5"/>
  <c r="F22" i="5"/>
  <c r="G17" i="5"/>
  <c r="H17" i="5"/>
  <c r="I17" i="5"/>
  <c r="J17" i="5"/>
  <c r="H20" i="6"/>
  <c r="I20" i="6"/>
  <c r="J20" i="6"/>
  <c r="K20" i="6"/>
  <c r="G20" i="6"/>
  <c r="K21" i="6"/>
  <c r="H21" i="6"/>
  <c r="I21" i="6"/>
  <c r="J21" i="6"/>
  <c r="G21" i="6"/>
  <c r="F22" i="6"/>
  <c r="F23" i="6"/>
  <c r="F20" i="6" s="1"/>
  <c r="K11" i="8"/>
  <c r="J11" i="8"/>
  <c r="I11" i="8"/>
  <c r="H11" i="8"/>
  <c r="G11" i="8"/>
  <c r="K12" i="8"/>
  <c r="J12" i="8"/>
  <c r="I12" i="8"/>
  <c r="H12" i="8"/>
  <c r="G12" i="8"/>
  <c r="K35" i="6"/>
  <c r="J35" i="6"/>
  <c r="I35" i="6"/>
  <c r="H35" i="6"/>
  <c r="G35" i="6"/>
  <c r="G12" i="6"/>
  <c r="F14" i="6"/>
  <c r="F19" i="2" l="1"/>
  <c r="F21" i="6"/>
  <c r="I17" i="4"/>
  <c r="H17" i="4"/>
  <c r="H22" i="4"/>
  <c r="I22" i="4"/>
  <c r="J22" i="4"/>
  <c r="K22" i="4"/>
  <c r="G22" i="4"/>
  <c r="H21" i="4"/>
  <c r="I21" i="4"/>
  <c r="J21" i="4"/>
  <c r="K21" i="4"/>
  <c r="G21" i="4"/>
  <c r="E28" i="4"/>
  <c r="E31" i="4"/>
  <c r="H31" i="4"/>
  <c r="I31" i="4"/>
  <c r="J31" i="4"/>
  <c r="K31" i="4"/>
  <c r="F32" i="4"/>
  <c r="F34" i="4"/>
  <c r="F30" i="4"/>
  <c r="F29" i="4"/>
  <c r="G28" i="4"/>
  <c r="H28" i="4"/>
  <c r="I28" i="4"/>
  <c r="J28" i="4"/>
  <c r="K28" i="4"/>
  <c r="H12" i="4"/>
  <c r="I12" i="4"/>
  <c r="J12" i="4"/>
  <c r="K12" i="4"/>
  <c r="G12" i="4"/>
  <c r="F19" i="4"/>
  <c r="G11" i="3" l="1"/>
  <c r="F12" i="4"/>
  <c r="F31" i="4"/>
  <c r="F28" i="4"/>
  <c r="I23" i="2" l="1"/>
  <c r="G23" i="2" l="1"/>
  <c r="G22" i="2"/>
  <c r="G11" i="5"/>
  <c r="E10" i="9" s="1"/>
  <c r="E17" i="9" s="1"/>
  <c r="G26" i="6"/>
  <c r="H26" i="6"/>
  <c r="G21" i="5" s="1"/>
  <c r="I26" i="6"/>
  <c r="J26" i="6"/>
  <c r="K26" i="6"/>
  <c r="G27" i="6"/>
  <c r="H27" i="6"/>
  <c r="I27" i="6"/>
  <c r="J27" i="6"/>
  <c r="K27" i="6"/>
  <c r="H25" i="6"/>
  <c r="I25" i="6"/>
  <c r="J25" i="6"/>
  <c r="K25" i="6"/>
  <c r="G25" i="6"/>
  <c r="H28" i="6"/>
  <c r="H18" i="6"/>
  <c r="G22" i="5" s="1"/>
  <c r="H29" i="2"/>
  <c r="H23" i="2" s="1"/>
  <c r="H20" i="5"/>
  <c r="I20" i="5"/>
  <c r="I11" i="5" s="1"/>
  <c r="J20" i="5"/>
  <c r="F20" i="5"/>
  <c r="F11" i="5" s="1"/>
  <c r="F29" i="6"/>
  <c r="I16" i="2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I10" i="8"/>
  <c r="H13" i="7" s="1"/>
  <c r="E10" i="8"/>
  <c r="F15" i="9"/>
  <c r="J12" i="7"/>
  <c r="I12" i="7"/>
  <c r="H12" i="7"/>
  <c r="G12" i="7"/>
  <c r="F12" i="7"/>
  <c r="F14" i="5"/>
  <c r="G14" i="5"/>
  <c r="H14" i="5"/>
  <c r="I14" i="5"/>
  <c r="J14" i="5"/>
  <c r="E18" i="5"/>
  <c r="H22" i="5"/>
  <c r="I22" i="5"/>
  <c r="J22" i="5"/>
  <c r="E23" i="5"/>
  <c r="F17" i="4"/>
  <c r="H12" i="6"/>
  <c r="H11" i="6" s="1"/>
  <c r="I12" i="6"/>
  <c r="I11" i="6" s="1"/>
  <c r="J12" i="6"/>
  <c r="J11" i="6" s="1"/>
  <c r="K12" i="6"/>
  <c r="K11" i="6" s="1"/>
  <c r="E35" i="4"/>
  <c r="E38" i="4"/>
  <c r="H36" i="4"/>
  <c r="I36" i="4"/>
  <c r="J36" i="4"/>
  <c r="K36" i="4"/>
  <c r="G36" i="4"/>
  <c r="H38" i="4"/>
  <c r="H37" i="4" s="1"/>
  <c r="I38" i="4"/>
  <c r="I37" i="4" s="1"/>
  <c r="J38" i="4"/>
  <c r="J37" i="4" s="1"/>
  <c r="K38" i="4"/>
  <c r="K37" i="4" s="1"/>
  <c r="G38" i="4"/>
  <c r="G37" i="4" s="1"/>
  <c r="F39" i="4"/>
  <c r="F40" i="4"/>
  <c r="J23" i="2"/>
  <c r="K23" i="2"/>
  <c r="I12" i="2"/>
  <c r="J12" i="2"/>
  <c r="K12" i="2"/>
  <c r="H12" i="2"/>
  <c r="F15" i="1"/>
  <c r="H11" i="2"/>
  <c r="H10" i="2" s="1"/>
  <c r="I11" i="2"/>
  <c r="I10" i="2" s="1"/>
  <c r="J11" i="2"/>
  <c r="K11" i="2"/>
  <c r="F18" i="2"/>
  <c r="F17" i="2"/>
  <c r="K16" i="2"/>
  <c r="J16" i="2"/>
  <c r="H16" i="2"/>
  <c r="G16" i="2"/>
  <c r="E16" i="2"/>
  <c r="E28" i="6"/>
  <c r="E24" i="6" s="1"/>
  <c r="I28" i="6"/>
  <c r="J28" i="6"/>
  <c r="K28" i="6"/>
  <c r="G28" i="6"/>
  <c r="G24" i="6" s="1"/>
  <c r="F31" i="6"/>
  <c r="F30" i="6"/>
  <c r="E36" i="6"/>
  <c r="F35" i="6"/>
  <c r="H33" i="6"/>
  <c r="I33" i="6"/>
  <c r="J33" i="6"/>
  <c r="K33" i="6"/>
  <c r="H34" i="6"/>
  <c r="G16" i="5" s="1"/>
  <c r="I34" i="6"/>
  <c r="H16" i="5" s="1"/>
  <c r="J34" i="6"/>
  <c r="I16" i="5" s="1"/>
  <c r="K34" i="6"/>
  <c r="G34" i="6"/>
  <c r="F16" i="5" s="1"/>
  <c r="G33" i="6"/>
  <c r="G36" i="6"/>
  <c r="H36" i="6"/>
  <c r="I36" i="6"/>
  <c r="J36" i="6"/>
  <c r="K36" i="6"/>
  <c r="F37" i="6"/>
  <c r="F39" i="6"/>
  <c r="F36" i="6" s="1"/>
  <c r="F38" i="6"/>
  <c r="E13" i="4"/>
  <c r="E12" i="4"/>
  <c r="E22" i="2"/>
  <c r="E23" i="2"/>
  <c r="E11" i="2"/>
  <c r="E12" i="2"/>
  <c r="E16" i="6"/>
  <c r="E15" i="6" s="1"/>
  <c r="G16" i="6"/>
  <c r="G15" i="6" s="1"/>
  <c r="H16" i="6"/>
  <c r="H15" i="6" s="1"/>
  <c r="I16" i="6"/>
  <c r="I15" i="6" s="1"/>
  <c r="J16" i="6"/>
  <c r="J15" i="6" s="1"/>
  <c r="K16" i="6"/>
  <c r="K15" i="6" s="1"/>
  <c r="F19" i="6"/>
  <c r="F30" i="2"/>
  <c r="F28" i="2"/>
  <c r="G24" i="2"/>
  <c r="H24" i="2"/>
  <c r="H22" i="2" s="1"/>
  <c r="I24" i="2"/>
  <c r="I22" i="2" s="1"/>
  <c r="J24" i="2"/>
  <c r="J22" i="2" s="1"/>
  <c r="K24" i="2"/>
  <c r="K22" i="2" s="1"/>
  <c r="F26" i="2"/>
  <c r="F25" i="2"/>
  <c r="G11" i="2"/>
  <c r="G10" i="2" s="1"/>
  <c r="G11" i="6"/>
  <c r="G10" i="6" s="1"/>
  <c r="K16" i="4"/>
  <c r="K13" i="4" s="1"/>
  <c r="E14" i="4"/>
  <c r="F11" i="3"/>
  <c r="H24" i="4"/>
  <c r="I24" i="4"/>
  <c r="J24" i="4"/>
  <c r="K24" i="4"/>
  <c r="F26" i="4"/>
  <c r="F25" i="4"/>
  <c r="F23" i="4"/>
  <c r="E11" i="6"/>
  <c r="E32" i="6"/>
  <c r="E13" i="2"/>
  <c r="H13" i="2"/>
  <c r="I13" i="2"/>
  <c r="J13" i="2"/>
  <c r="K13" i="2"/>
  <c r="F27" i="4"/>
  <c r="F15" i="4"/>
  <c r="F15" i="2"/>
  <c r="F14" i="2"/>
  <c r="G13" i="2"/>
  <c r="F27" i="2"/>
  <c r="E14" i="3"/>
  <c r="F13" i="6"/>
  <c r="F17" i="6"/>
  <c r="K10" i="2"/>
  <c r="J10" i="2" l="1"/>
  <c r="F10" i="2" s="1"/>
  <c r="H13" i="5"/>
  <c r="F12" i="9" s="1"/>
  <c r="F18" i="6"/>
  <c r="D7" i="9"/>
  <c r="E10" i="2"/>
  <c r="F16" i="2"/>
  <c r="I14" i="1"/>
  <c r="G3" i="9" s="1"/>
  <c r="F33" i="6"/>
  <c r="G32" i="6"/>
  <c r="J32" i="6"/>
  <c r="H32" i="6"/>
  <c r="F34" i="6"/>
  <c r="K32" i="6"/>
  <c r="I32" i="6"/>
  <c r="G19" i="5"/>
  <c r="J24" i="6"/>
  <c r="I21" i="5" s="1"/>
  <c r="I19" i="5" s="1"/>
  <c r="K10" i="6"/>
  <c r="F12" i="2"/>
  <c r="F11" i="2"/>
  <c r="F12" i="6"/>
  <c r="F13" i="5"/>
  <c r="D12" i="9" s="1"/>
  <c r="F24" i="2"/>
  <c r="F29" i="2"/>
  <c r="G15" i="1"/>
  <c r="E4" i="9" s="1"/>
  <c r="F21" i="4"/>
  <c r="F38" i="4"/>
  <c r="K35" i="4"/>
  <c r="I35" i="4"/>
  <c r="E11" i="4"/>
  <c r="F13" i="2"/>
  <c r="F11" i="6"/>
  <c r="I11" i="3"/>
  <c r="G7" i="9" s="1"/>
  <c r="H20" i="4"/>
  <c r="F24" i="4"/>
  <c r="I15" i="1"/>
  <c r="F11" i="8"/>
  <c r="K10" i="8"/>
  <c r="J13" i="7" s="1"/>
  <c r="H15" i="9" s="1"/>
  <c r="F27" i="6"/>
  <c r="K20" i="4"/>
  <c r="H10" i="8"/>
  <c r="G13" i="7" s="1"/>
  <c r="E15" i="9" s="1"/>
  <c r="J10" i="8"/>
  <c r="I13" i="7" s="1"/>
  <c r="G15" i="9" s="1"/>
  <c r="F13" i="8"/>
  <c r="F16" i="8"/>
  <c r="F25" i="6"/>
  <c r="J10" i="6"/>
  <c r="E21" i="2"/>
  <c r="F21" i="5"/>
  <c r="F19" i="5" s="1"/>
  <c r="G4" i="9"/>
  <c r="G5" i="9" s="1"/>
  <c r="F23" i="2"/>
  <c r="K24" i="6"/>
  <c r="J21" i="5" s="1"/>
  <c r="J19" i="5" s="1"/>
  <c r="I24" i="6"/>
  <c r="F26" i="6"/>
  <c r="J15" i="1"/>
  <c r="H4" i="9" s="1"/>
  <c r="H15" i="1"/>
  <c r="F4" i="9" s="1"/>
  <c r="I11" i="7"/>
  <c r="E12" i="7"/>
  <c r="H11" i="7"/>
  <c r="J11" i="5"/>
  <c r="H10" i="9" s="1"/>
  <c r="H17" i="9" s="1"/>
  <c r="H11" i="5"/>
  <c r="F10" i="9" s="1"/>
  <c r="F17" i="9" s="1"/>
  <c r="G12" i="5"/>
  <c r="E7" i="9"/>
  <c r="K14" i="4"/>
  <c r="J16" i="4"/>
  <c r="J13" i="4" s="1"/>
  <c r="I13" i="3" s="1"/>
  <c r="H24" i="6"/>
  <c r="G10" i="9"/>
  <c r="G17" i="9" s="1"/>
  <c r="G13" i="5"/>
  <c r="E12" i="9" s="1"/>
  <c r="H21" i="5"/>
  <c r="H19" i="5" s="1"/>
  <c r="F28" i="6"/>
  <c r="E20" i="5"/>
  <c r="J13" i="5"/>
  <c r="H12" i="9" s="1"/>
  <c r="J13" i="3"/>
  <c r="H8" i="9" s="1"/>
  <c r="G35" i="4"/>
  <c r="J35" i="4"/>
  <c r="I20" i="4"/>
  <c r="H11" i="3"/>
  <c r="F7" i="9" s="1"/>
  <c r="F22" i="4"/>
  <c r="H35" i="4"/>
  <c r="J11" i="3"/>
  <c r="J20" i="4"/>
  <c r="F36" i="4"/>
  <c r="K21" i="2"/>
  <c r="J13" i="1" s="1"/>
  <c r="J14" i="1"/>
  <c r="H3" i="9" s="1"/>
  <c r="H21" i="2"/>
  <c r="G13" i="1" s="1"/>
  <c r="G14" i="1"/>
  <c r="E3" i="9" s="1"/>
  <c r="H15" i="5"/>
  <c r="H14" i="1"/>
  <c r="F3" i="9" s="1"/>
  <c r="I21" i="2"/>
  <c r="H13" i="1" s="1"/>
  <c r="G21" i="2"/>
  <c r="F13" i="1" s="1"/>
  <c r="F22" i="2"/>
  <c r="F14" i="1"/>
  <c r="G15" i="5"/>
  <c r="F15" i="6"/>
  <c r="F37" i="4"/>
  <c r="I15" i="5"/>
  <c r="D4" i="9"/>
  <c r="K11" i="4"/>
  <c r="G20" i="4"/>
  <c r="I10" i="6"/>
  <c r="J21" i="2"/>
  <c r="F16" i="6"/>
  <c r="H10" i="6"/>
  <c r="J16" i="5"/>
  <c r="I13" i="5"/>
  <c r="G12" i="9" s="1"/>
  <c r="E14" i="5"/>
  <c r="F12" i="8"/>
  <c r="G10" i="8"/>
  <c r="E22" i="5"/>
  <c r="G11" i="7" l="1"/>
  <c r="J11" i="4"/>
  <c r="I13" i="1"/>
  <c r="E13" i="1" s="1"/>
  <c r="F20" i="4"/>
  <c r="F24" i="6"/>
  <c r="J12" i="5"/>
  <c r="J10" i="5" s="1"/>
  <c r="J11" i="7"/>
  <c r="F32" i="6"/>
  <c r="F10" i="8"/>
  <c r="F13" i="7"/>
  <c r="E17" i="5"/>
  <c r="E15" i="1"/>
  <c r="F21" i="2"/>
  <c r="F15" i="5"/>
  <c r="J10" i="3"/>
  <c r="H7" i="9"/>
  <c r="C7" i="9" s="1"/>
  <c r="F10" i="6"/>
  <c r="C4" i="9"/>
  <c r="I12" i="5"/>
  <c r="I10" i="5" s="1"/>
  <c r="F5" i="9"/>
  <c r="F12" i="5"/>
  <c r="H12" i="5"/>
  <c r="H10" i="5" s="1"/>
  <c r="E11" i="9"/>
  <c r="E18" i="9" s="1"/>
  <c r="G10" i="5"/>
  <c r="F35" i="4"/>
  <c r="J14" i="4"/>
  <c r="I16" i="4"/>
  <c r="H16" i="4" s="1"/>
  <c r="H14" i="4" s="1"/>
  <c r="E11" i="3"/>
  <c r="H19" i="9"/>
  <c r="E13" i="5"/>
  <c r="E13" i="9"/>
  <c r="E19" i="5"/>
  <c r="E21" i="5"/>
  <c r="D10" i="9"/>
  <c r="E11" i="5"/>
  <c r="D3" i="9"/>
  <c r="E14" i="1"/>
  <c r="E5" i="9"/>
  <c r="J15" i="5"/>
  <c r="G8" i="9"/>
  <c r="G19" i="9" s="1"/>
  <c r="I10" i="3"/>
  <c r="E16" i="5"/>
  <c r="H5" i="9"/>
  <c r="C12" i="9"/>
  <c r="G11" i="9" l="1"/>
  <c r="D15" i="9"/>
  <c r="C15" i="9" s="1"/>
  <c r="F11" i="7"/>
  <c r="E11" i="7" s="1"/>
  <c r="E13" i="7"/>
  <c r="E15" i="5"/>
  <c r="G16" i="4"/>
  <c r="H13" i="4"/>
  <c r="G13" i="3" s="1"/>
  <c r="F10" i="5"/>
  <c r="E10" i="5" s="1"/>
  <c r="D11" i="9"/>
  <c r="D13" i="9" s="1"/>
  <c r="F11" i="9"/>
  <c r="F13" i="9" s="1"/>
  <c r="I14" i="4"/>
  <c r="I13" i="4"/>
  <c r="C10" i="9"/>
  <c r="D17" i="9"/>
  <c r="C17" i="9" s="1"/>
  <c r="H11" i="9"/>
  <c r="D18" i="9"/>
  <c r="C3" i="9"/>
  <c r="D5" i="9"/>
  <c r="C5" i="9" s="1"/>
  <c r="G13" i="9"/>
  <c r="G18" i="9"/>
  <c r="G20" i="9" s="1"/>
  <c r="E12" i="5"/>
  <c r="H11" i="4" l="1"/>
  <c r="G14" i="4"/>
  <c r="F14" i="4" s="1"/>
  <c r="G13" i="4"/>
  <c r="F13" i="3" s="1"/>
  <c r="F10" i="3" s="1"/>
  <c r="F18" i="9"/>
  <c r="F16" i="4"/>
  <c r="I11" i="4"/>
  <c r="H13" i="3"/>
  <c r="E8" i="9"/>
  <c r="G10" i="3"/>
  <c r="F13" i="4"/>
  <c r="H13" i="9"/>
  <c r="H18" i="9"/>
  <c r="H20" i="9" s="1"/>
  <c r="C11" i="9"/>
  <c r="C13" i="9" s="1"/>
  <c r="G11" i="4" l="1"/>
  <c r="F11" i="4" s="1"/>
  <c r="H10" i="3"/>
  <c r="F8" i="9"/>
  <c r="F19" i="9" s="1"/>
  <c r="F20" i="9" s="1"/>
  <c r="E19" i="9"/>
  <c r="E20" i="9" s="1"/>
  <c r="D8" i="9"/>
  <c r="E13" i="3"/>
  <c r="C18" i="9"/>
  <c r="E10" i="3" l="1"/>
  <c r="C8" i="9"/>
  <c r="D19" i="9"/>
  <c r="D20" i="9" s="1"/>
  <c r="C9" i="9" l="1"/>
  <c r="C19" i="9"/>
  <c r="C20" i="9" s="1"/>
</calcChain>
</file>

<file path=xl/sharedStrings.xml><?xml version="1.0" encoding="utf-8"?>
<sst xmlns="http://schemas.openxmlformats.org/spreadsheetml/2006/main" count="445" uniqueCount="176">
  <si>
    <t>Всего, тыс. руб</t>
  </si>
  <si>
    <t>Объемы  финансового обеспечения по годам  (тыс. руб.)</t>
  </si>
  <si>
    <t>Управление образования и подведомственные учреждения</t>
  </si>
  <si>
    <t>к муниципальной программе городского округа</t>
  </si>
  <si>
    <t xml:space="preserve">Муниципальный заказчик подпрограммы 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</si>
  <si>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</si>
  <si>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</si>
  <si>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</si>
  <si>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</si>
  <si>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всего</t>
  </si>
  <si>
    <t>Итого, в том числе по годам:</t>
  </si>
  <si>
    <t>Средства бюджета Московской области</t>
  </si>
  <si>
    <t>Средства бюджета города Фрязино</t>
  </si>
  <si>
    <t>№               п/п</t>
  </si>
  <si>
    <t>Мероприятия по реализации подпрограммы</t>
  </si>
  <si>
    <t>Источники финансового обеспечения</t>
  </si>
  <si>
    <t>Срок исполнения мероприятия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</si>
  <si>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</si>
  <si>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</si>
  <si>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</si>
  <si>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</si>
  <si>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</si>
  <si>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1.1.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</si>
  <si>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</si>
  <si>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</si>
  <si>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</si>
  <si>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</si>
  <si>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</si>
  <si>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</si>
  <si>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</si>
  <si>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</si>
  <si>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</si>
  <si>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</si>
  <si>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</si>
  <si>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</si>
  <si>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№                  п/п</t>
  </si>
  <si>
    <t>Всего                       (тыс. руб.)</t>
  </si>
  <si>
    <t>Итого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</si>
  <si>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</si>
  <si>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</si>
  <si>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Муниципальный заказчик подпрограммы муниципальной программы</t>
  </si>
  <si>
    <t>Главный распорядитель бюджета средств</t>
  </si>
  <si>
    <t xml:space="preserve">Расходы  (тыс. рублей) </t>
  </si>
  <si>
    <t>Повышение доступности образования для некоторых категорий обучающихся</t>
  </si>
  <si>
    <t>Ответственный за выполнение</t>
  </si>
  <si>
    <t>Реализация государственного образовательного  стандарта дошкольного образования</t>
  </si>
  <si>
    <t>2020 год</t>
  </si>
  <si>
    <t>2021 год</t>
  </si>
  <si>
    <t>Объемы финансового обеспечения по годам   (тыс. руб.)</t>
  </si>
  <si>
    <t>Всего</t>
  </si>
  <si>
    <t>Управление образования, Администрация детского сада "IMBAMBINI"</t>
  </si>
  <si>
    <t>Внебюджетные источники</t>
  </si>
  <si>
    <t>Объем финансирования мероприятия в году предшествующему году начала реализации программы (тыс. руб.)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</si>
  <si>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</si>
  <si>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Всего в том числе:</t>
  </si>
  <si>
    <t>Всего, в том числе :</t>
  </si>
  <si>
    <t>Всего по подпрограмме</t>
  </si>
  <si>
    <t>Управление образования администрации городского округа  Фрязино</t>
  </si>
  <si>
    <t xml:space="preserve">Управление образования администрации городского округа Фрязино </t>
  </si>
  <si>
    <t>2020 - 2024 годы</t>
  </si>
  <si>
    <t xml:space="preserve">2020 - 2024 годы
</t>
  </si>
  <si>
    <t>2022 год</t>
  </si>
  <si>
    <t>2023 год</t>
  </si>
  <si>
    <t>2024 год</t>
  </si>
  <si>
    <t>Проведен капитальный ремонт объектов дошкольного образования</t>
  </si>
  <si>
    <t>Проведен капитальный ремонт у муниципальных дошкольных организациях</t>
  </si>
  <si>
    <t xml:space="preserve">2021 - 2024 годы
</t>
  </si>
  <si>
    <t xml:space="preserve">Управление образования и подведомственные учреждения
</t>
  </si>
  <si>
    <t>4.1.</t>
  </si>
  <si>
    <t>2.5.</t>
  </si>
  <si>
    <t>Паспорт подпрограммы I «Дошкольное образование» муниципальной программы городского округа Фрязино Московской области «Образование»  (далее – муниципальная подпрограмма)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</si>
  <si>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–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</si>
  <si>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 (далее – подпрограмма)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</si>
  <si>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  (далее - подпрограмма)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</si>
  <si>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</si>
  <si>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– подпрограмма)</t>
  </si>
  <si>
    <t xml:space="preserve">Управление образования и подведомственные учреждения
</t>
  </si>
  <si>
    <t>Итого:</t>
  </si>
  <si>
    <t xml:space="preserve"> «Приложение № 1</t>
  </si>
  <si>
    <t xml:space="preserve">Фрязино Московской области «Образование»  на 2020 - 2024 годы» 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</si>
  <si>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</si>
  <si>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</si>
  <si>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</si>
  <si>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>№                   п/п</t>
  </si>
  <si>
    <t>Всего              (тыс. руб.)</t>
  </si>
  <si>
    <t>Объемы финансового обеспечения по годам (тыс. руб.)</t>
  </si>
  <si>
    <t>Итого, в том числе по годам</t>
  </si>
  <si>
    <t>Управление образования</t>
  </si>
  <si>
    <t>Паспорт подпрограммы V «Обеспечивающая подпрограмма» (далее – подпрограмма)</t>
  </si>
  <si>
    <t xml:space="preserve">Перечень мероприятий подпрограммы V «Обеспечивающая подпрограмма» </t>
  </si>
  <si>
    <t>5.</t>
  </si>
  <si>
    <t>5.1.</t>
  </si>
  <si>
    <t>сады</t>
  </si>
  <si>
    <t>обл</t>
  </si>
  <si>
    <t>школы</t>
  </si>
  <si>
    <t>мест</t>
  </si>
  <si>
    <t>внеш</t>
  </si>
  <si>
    <t>аппарат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</si>
  <si>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</si>
  <si>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</si>
  <si>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01.  Создание условий для реализации полномочий органов местного самоуправления</t>
  </si>
  <si>
    <t>Основное мероприятие 01.                   Проведение капитального ремонта объектов дошкольного образования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</si>
  <si>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</si>
  <si>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Основное мероприятие 01. Финансовое обеспечение деятельности образовательных организаций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</si>
  <si>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</si>
  <si>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</si>
  <si>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 xml:space="preserve">                                                     «Приложение к подпрограмме II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</si>
  <si>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                                                                                                                     «Образование» на 2020 - 2024 годы (далее – подпрограмма)</t>
  </si>
  <si>
    <t>фед</t>
  </si>
  <si>
    <t>итого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</si>
  <si>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</si>
  <si>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федер</t>
  </si>
  <si>
    <t xml:space="preserve">           к постановлению Главы городского округа Фрязино</t>
  </si>
  <si>
    <t xml:space="preserve">                к постановлению Главы городского округа Фрязино</t>
  </si>
  <si>
    <t xml:space="preserve">            к постановлению Главы городского округа Фрязино</t>
  </si>
  <si>
    <t xml:space="preserve"> 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</si>
  <si>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indexed="8"/>
        <rFont val="Arial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 xml:space="preserve">Приложение № 4
к муниципальной программе городского округа Фрязино Московской области «Образование» на 2020- 2024 годы»
</t>
    </r>
    <r>
      <rPr>
        <sz val="9"/>
        <color indexed="8"/>
        <rFont val="Arial"/>
        <family val="2"/>
        <charset val="204"/>
      </rPr>
      <t/>
    </r>
  </si>
  <si>
    <t xml:space="preserve">                   «Приложение № 5
к подпрограмме V «Обеспечивающая подпрограмма» муниципальной программы «Образование»   
</t>
  </si>
  <si>
    <t>«Приложение к подпрограмме III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</si>
  <si>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
</t>
  </si>
  <si>
    <t xml:space="preserve">Средства федерального бюджета
</t>
  </si>
  <si>
    <t>Средства федерального бюджета</t>
  </si>
  <si>
    <t>1.4.</t>
  </si>
  <si>
    <t>2020-2024 годы</t>
  </si>
  <si>
    <t xml:space="preserve">Основное мероприятие 06. Обеспечение функционирования модели персонифицированного финансирования дополнительного образования детей
</t>
  </si>
  <si>
    <t xml:space="preserve">  к постановлению Главы городского округа Фрязино</t>
  </si>
  <si>
    <t xml:space="preserve">Мероприятие 1.2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</si>
  <si>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1.3                                     Проведение капитального ремонта и (или) оснащение оборудованием  муниципальных дошкольных образовательных организаций</t>
  </si>
  <si>
    <t>Мероприятие 2.2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</si>
  <si>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2.3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</si>
  <si>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2.4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</si>
  <si>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2.5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</si>
  <si>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2.6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</si>
  <si>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1.1 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</si>
  <si>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1.3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</si>
  <si>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1.4                                   Укрепление материально-технической базы и проведение текущего ремонта образовательных организаций</t>
  </si>
  <si>
    <t>Мероприятие 3.2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</si>
  <si>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3.4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</si>
  <si>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3.5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</si>
  <si>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3.8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</si>
  <si>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Мероприятие 3.9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</si>
  <si>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</si>
  <si>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Мероприятие 5.1  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</si>
  <si>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2.1                      Стипендии в области образования, культуры и искусства (юные дарования, одаренные дети)</t>
  </si>
  <si>
    <t>Мероприятие 3.1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</si>
  <si>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3.2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</si>
  <si>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А1.1                      Приобретение о музыкальных инструментов для муниципальных организаций дополнительного образования Московской области, осуществляющих деятельность в области культуры</t>
  </si>
  <si>
    <t>Мероприятие Е4.2                       Создание центров цифрового образования детей</t>
  </si>
  <si>
    <t>Мероприятие 6.1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</si>
  <si>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1.1                      Обеспечение деятельности муниципальных органов- учреждения в сфере образования</t>
  </si>
  <si>
    <t>Мероприятие 1,3                      Мероприятия в сфере образования</t>
  </si>
  <si>
    <t>Федеральный проект  Е4  «Цифровая образовательная среда»</t>
  </si>
  <si>
    <t>Федеральный проект  А1 "Культурная среда"</t>
  </si>
  <si>
    <t>Управление культуры, спорта и молодежной политики администрации городского округа  Фрязино</t>
  </si>
  <si>
    <t xml:space="preserve">Управление образования и подведомственные учреждения,Управление КС и М, подведомственные учреждения
</t>
  </si>
  <si>
    <t xml:space="preserve">Управление КС и М, подведомственные учреждения
</t>
  </si>
  <si>
    <t xml:space="preserve">                          Приложение 10</t>
  </si>
  <si>
    <t>от      05.08.2020          № 396</t>
  </si>
  <si>
    <t>Мероприятие 1.4            Мероприятия по проведению капитального ремонта в муниципальных дошкольных образовательных организациях в Московской области</t>
  </si>
  <si>
    <t xml:space="preserve">                                 « Приложение к подпрограмме I</t>
  </si>
  <si>
    <t xml:space="preserve">                        Приложение 2</t>
  </si>
  <si>
    <t xml:space="preserve">                                                 Приложение  3</t>
  </si>
  <si>
    <t xml:space="preserve">                                            Приложение 4</t>
  </si>
  <si>
    <t xml:space="preserve">                                      Приложение 5</t>
  </si>
  <si>
    <t xml:space="preserve">                          Приложение 6</t>
  </si>
  <si>
    <t>Приложение 7</t>
  </si>
  <si>
    <t xml:space="preserve">                          Приложение 8</t>
  </si>
  <si>
    <t xml:space="preserve">от                    № </t>
  </si>
  <si>
    <t>».</t>
  </si>
  <si>
    <t>Мероприятие 1.9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</si>
  <si>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Средства  Федерального бюджета</t>
  </si>
  <si>
    <t xml:space="preserve">Средства Федерального бюджета </t>
  </si>
  <si>
    <r>
      <t xml:space="preserve">«Приложение  2
      к муниципальной программе городского округа Фрязино Московской области «Образование» на 2020 - 2024 годы»
</t>
    </r>
    <r>
      <rPr>
        <sz val="9"/>
        <color indexed="8"/>
        <rFont val="Arial"/>
        <family val="2"/>
        <charset val="204"/>
      </rPr>
      <t/>
    </r>
  </si>
  <si>
    <t xml:space="preserve">                                        «Приложение  3
к муниципальной программе городского округа Фрязино Московской области «Образование» на 2020 - 2024 годы»      
</t>
  </si>
  <si>
    <t>от 30.12.2020 № 681</t>
  </si>
  <si>
    <t xml:space="preserve">от 30.12.2020 № 681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</si>
</sst>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 x14ac:knownFonts="1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5" tint="0.39997558519241921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/>
      <top style="thin">
        <color indexed="8"/>
      </top>
      <bottom/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348">
    <xf numFmtId="0" fontId="0" fillId="0" borderId="0" xfId="0"/>
    <xf numFmtId="0" fontId="17" fillId="0" borderId="0" xfId="0" applyFont="1"/>
    <xf numFmtId="0" fontId="0" fillId="0" borderId="0" xfId="0" applyBorder="1"/>
    <xf numFmtId="0" fontId="0" fillId="0" borderId="0" xfId="0" applyAlignment="1">
      <alignment horizontal="left" vertical="top"/>
    </xf>
    <xf numFmtId="0" fontId="21" fillId="0" borderId="0" xfId="0" applyFont="1"/>
    <xf numFmtId="2" fontId="0" fillId="0" borderId="0" xfId="0" applyNumberFormat="1"/>
    <xf numFmtId="0" fontId="0" fillId="0" borderId="0" xfId="0" applyAlignment="1">
      <alignment horizontal="left"/>
    </xf>
    <xf numFmtId="0" fontId="22" fillId="0" borderId="0" xfId="0" applyFont="1"/>
    <xf numFmtId="0" fontId="22" fillId="0" borderId="0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vertical="top" wrapText="1"/>
    </xf>
    <xf numFmtId="0" fontId="2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Fill="1"/>
    <xf numFmtId="0" fontId="33" fillId="0" borderId="0" xfId="0" applyFont="1" applyAlignment="1">
      <alignment horizontal="right"/>
    </xf>
    <xf numFmtId="0" fontId="23" fillId="0" borderId="10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28" fillId="0" borderId="0" xfId="0" applyFont="1"/>
    <xf numFmtId="0" fontId="28" fillId="0" borderId="0" xfId="0" applyFont="1" applyFill="1"/>
    <xf numFmtId="0" fontId="34" fillId="0" borderId="67" xfId="0" applyFont="1" applyBorder="1" applyAlignment="1">
      <alignment horizontal="center" vertical="center" wrapText="1"/>
    </xf>
    <xf numFmtId="0" fontId="34" fillId="0" borderId="68" xfId="0" applyFont="1" applyBorder="1" applyAlignment="1">
      <alignment horizontal="center" vertical="center" wrapText="1"/>
    </xf>
    <xf numFmtId="0" fontId="0" fillId="15" borderId="0" xfId="0" applyFill="1"/>
    <xf numFmtId="0" fontId="23" fillId="0" borderId="13" xfId="0" applyFont="1" applyFill="1" applyBorder="1" applyAlignment="1">
      <alignment horizontal="left" vertical="top" wrapText="1"/>
    </xf>
    <xf numFmtId="4" fontId="26" fillId="0" borderId="14" xfId="0" applyNumberFormat="1" applyFont="1" applyFill="1" applyBorder="1" applyAlignment="1">
      <alignment horizontal="center" vertical="top" wrapText="1"/>
    </xf>
    <xf numFmtId="4" fontId="26" fillId="0" borderId="12" xfId="0" applyNumberFormat="1" applyFont="1" applyFill="1" applyBorder="1" applyAlignment="1">
      <alignment horizontal="center" vertical="top" wrapText="1"/>
    </xf>
    <xf numFmtId="4" fontId="26" fillId="0" borderId="15" xfId="0" applyNumberFormat="1" applyFont="1" applyFill="1" applyBorder="1" applyAlignment="1">
      <alignment horizontal="center" vertical="top" wrapText="1"/>
    </xf>
    <xf numFmtId="0" fontId="23" fillId="0" borderId="16" xfId="0" applyFont="1" applyFill="1" applyBorder="1" applyAlignment="1">
      <alignment horizontal="left" vertical="top" wrapText="1"/>
    </xf>
    <xf numFmtId="4" fontId="26" fillId="0" borderId="10" xfId="0" applyNumberFormat="1" applyFont="1" applyFill="1" applyBorder="1" applyAlignment="1">
      <alignment horizontal="center" vertical="top" wrapText="1"/>
    </xf>
    <xf numFmtId="4" fontId="35" fillId="0" borderId="14" xfId="0" applyNumberFormat="1" applyFont="1" applyFill="1" applyBorder="1" applyAlignment="1">
      <alignment horizontal="center" vertical="top" wrapText="1"/>
    </xf>
    <xf numFmtId="0" fontId="23" fillId="0" borderId="17" xfId="0" applyFont="1" applyFill="1" applyBorder="1" applyAlignment="1">
      <alignment horizontal="left" vertical="top" wrapText="1"/>
    </xf>
    <xf numFmtId="4" fontId="35" fillId="0" borderId="18" xfId="0" applyNumberFormat="1" applyFont="1" applyFill="1" applyBorder="1" applyAlignment="1">
      <alignment horizontal="center" vertical="top" wrapText="1"/>
    </xf>
    <xf numFmtId="4" fontId="26" fillId="0" borderId="19" xfId="0" applyNumberFormat="1" applyFont="1" applyFill="1" applyBorder="1" applyAlignment="1">
      <alignment horizontal="center" vertical="top" wrapText="1"/>
    </xf>
    <xf numFmtId="4" fontId="26" fillId="0" borderId="11" xfId="0" applyNumberFormat="1" applyFont="1" applyFill="1" applyBorder="1" applyAlignment="1">
      <alignment horizontal="center" vertical="top" wrapText="1"/>
    </xf>
    <xf numFmtId="4" fontId="27" fillId="0" borderId="11" xfId="0" applyNumberFormat="1" applyFont="1" applyFill="1" applyBorder="1" applyAlignment="1">
      <alignment horizontal="center" vertical="top" wrapText="1"/>
    </xf>
    <xf numFmtId="0" fontId="23" fillId="0" borderId="14" xfId="0" applyFont="1" applyFill="1" applyBorder="1" applyAlignment="1">
      <alignment horizontal="left" vertical="top" wrapText="1"/>
    </xf>
    <xf numFmtId="0" fontId="23" fillId="0" borderId="20" xfId="0" applyFont="1" applyFill="1" applyBorder="1" applyAlignment="1">
      <alignment horizontal="left" vertical="top" wrapText="1"/>
    </xf>
    <xf numFmtId="4" fontId="35" fillId="0" borderId="21" xfId="0" applyNumberFormat="1" applyFont="1" applyFill="1" applyBorder="1" applyAlignment="1">
      <alignment horizontal="center" vertical="top" wrapText="1"/>
    </xf>
    <xf numFmtId="1" fontId="23" fillId="0" borderId="20" xfId="0" applyNumberFormat="1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vertical="top" wrapText="1"/>
    </xf>
    <xf numFmtId="0" fontId="34" fillId="0" borderId="69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4" fontId="35" fillId="0" borderId="20" xfId="0" applyNumberFormat="1" applyFont="1" applyFill="1" applyBorder="1" applyAlignment="1">
      <alignment horizontal="center" vertical="top" wrapText="1"/>
    </xf>
    <xf numFmtId="4" fontId="26" fillId="0" borderId="18" xfId="0" applyNumberFormat="1" applyFont="1" applyFill="1" applyBorder="1" applyAlignment="1">
      <alignment horizontal="center" vertical="top" wrapText="1"/>
    </xf>
    <xf numFmtId="4" fontId="26" fillId="0" borderId="23" xfId="0" applyNumberFormat="1" applyFont="1" applyFill="1" applyBorder="1" applyAlignment="1">
      <alignment horizontal="center" vertical="top" wrapText="1"/>
    </xf>
    <xf numFmtId="0" fontId="34" fillId="0" borderId="24" xfId="0" applyFont="1" applyFill="1" applyBorder="1" applyAlignment="1">
      <alignment vertical="top" wrapText="1"/>
    </xf>
    <xf numFmtId="1" fontId="23" fillId="0" borderId="14" xfId="0" applyNumberFormat="1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vertical="top" wrapText="1"/>
    </xf>
    <xf numFmtId="0" fontId="17" fillId="0" borderId="0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24" fillId="0" borderId="14" xfId="0" applyFont="1" applyFill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wrapText="1"/>
    </xf>
    <xf numFmtId="0" fontId="24" fillId="0" borderId="14" xfId="0" applyFont="1" applyFill="1" applyBorder="1" applyAlignment="1">
      <alignment horizontal="center" wrapText="1"/>
    </xf>
    <xf numFmtId="0" fontId="24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center" vertical="top" wrapText="1"/>
    </xf>
    <xf numFmtId="0" fontId="23" fillId="0" borderId="25" xfId="0" applyFont="1" applyBorder="1" applyAlignment="1">
      <alignment vertical="top" wrapText="1"/>
    </xf>
    <xf numFmtId="0" fontId="23" fillId="0" borderId="26" xfId="0" applyFont="1" applyBorder="1" applyAlignment="1">
      <alignment horizontal="center" vertical="top" wrapText="1"/>
    </xf>
    <xf numFmtId="0" fontId="23" fillId="0" borderId="27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30" xfId="0" applyFont="1" applyBorder="1" applyAlignment="1">
      <alignment horizontal="left" vertical="top" wrapText="1"/>
    </xf>
    <xf numFmtId="0" fontId="23" fillId="0" borderId="32" xfId="0" applyFont="1" applyBorder="1" applyAlignment="1">
      <alignment horizontal="left" vertical="top" wrapText="1"/>
    </xf>
    <xf numFmtId="0" fontId="23" fillId="0" borderId="33" xfId="0" applyFont="1" applyBorder="1" applyAlignment="1">
      <alignment horizontal="left" vertical="top" wrapText="1"/>
    </xf>
    <xf numFmtId="0" fontId="17" fillId="0" borderId="0" xfId="0" applyFont="1" applyFill="1"/>
    <xf numFmtId="0" fontId="23" fillId="0" borderId="17" xfId="0" applyFont="1" applyBorder="1" applyAlignment="1">
      <alignment vertical="top"/>
    </xf>
    <xf numFmtId="0" fontId="23" fillId="0" borderId="35" xfId="0" applyFont="1" applyBorder="1" applyAlignment="1">
      <alignment vertical="top"/>
    </xf>
    <xf numFmtId="0" fontId="23" fillId="0" borderId="12" xfId="0" applyFont="1" applyBorder="1" applyAlignment="1">
      <alignment vertical="top" wrapText="1"/>
    </xf>
    <xf numFmtId="4" fontId="23" fillId="0" borderId="14" xfId="0" applyNumberFormat="1" applyFont="1" applyFill="1" applyBorder="1" applyAlignment="1">
      <alignment horizontal="center" vertical="top" wrapText="1"/>
    </xf>
    <xf numFmtId="4" fontId="23" fillId="0" borderId="10" xfId="0" applyNumberFormat="1" applyFont="1" applyFill="1" applyBorder="1" applyAlignment="1">
      <alignment horizontal="center" vertical="top" wrapText="1"/>
    </xf>
    <xf numFmtId="0" fontId="23" fillId="0" borderId="19" xfId="0" applyFont="1" applyBorder="1" applyAlignment="1">
      <alignment vertical="top" wrapText="1"/>
    </xf>
    <xf numFmtId="4" fontId="23" fillId="0" borderId="11" xfId="0" applyNumberFormat="1" applyFont="1" applyFill="1" applyBorder="1" applyAlignment="1">
      <alignment horizontal="center" vertical="top" wrapText="1"/>
    </xf>
    <xf numFmtId="0" fontId="23" fillId="0" borderId="21" xfId="0" applyFont="1" applyBorder="1" applyAlignment="1">
      <alignment vertical="top" wrapText="1"/>
    </xf>
    <xf numFmtId="4" fontId="23" fillId="0" borderId="14" xfId="0" applyNumberFormat="1" applyFont="1" applyBorder="1" applyAlignment="1">
      <alignment horizontal="center" vertical="top" wrapText="1"/>
    </xf>
    <xf numFmtId="4" fontId="26" fillId="0" borderId="14" xfId="0" applyNumberFormat="1" applyFont="1" applyFill="1" applyBorder="1"/>
    <xf numFmtId="4" fontId="27" fillId="0" borderId="14" xfId="0" applyNumberFormat="1" applyFont="1" applyFill="1" applyBorder="1" applyAlignment="1">
      <alignment horizontal="center" vertical="top" wrapText="1"/>
    </xf>
    <xf numFmtId="0" fontId="29" fillId="0" borderId="17" xfId="0" applyFont="1" applyBorder="1" applyAlignment="1">
      <alignment vertical="top" wrapText="1"/>
    </xf>
    <xf numFmtId="0" fontId="29" fillId="0" borderId="0" xfId="0" applyFont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0" fontId="23" fillId="0" borderId="0" xfId="0" applyFont="1"/>
    <xf numFmtId="0" fontId="23" fillId="0" borderId="14" xfId="0" applyFont="1" applyBorder="1" applyAlignment="1">
      <alignment vertical="top" wrapText="1"/>
    </xf>
    <xf numFmtId="4" fontId="23" fillId="0" borderId="19" xfId="0" applyNumberFormat="1" applyFont="1" applyBorder="1" applyAlignment="1">
      <alignment horizontal="center" vertical="top" wrapText="1"/>
    </xf>
    <xf numFmtId="4" fontId="23" fillId="0" borderId="10" xfId="0" applyNumberFormat="1" applyFont="1" applyBorder="1" applyAlignment="1">
      <alignment horizontal="center" vertical="top" wrapText="1"/>
    </xf>
    <xf numFmtId="164" fontId="23" fillId="0" borderId="0" xfId="0" applyNumberFormat="1" applyFont="1"/>
    <xf numFmtId="0" fontId="23" fillId="0" borderId="36" xfId="0" applyFont="1" applyBorder="1" applyAlignment="1">
      <alignment horizontal="left" vertical="top" wrapText="1"/>
    </xf>
    <xf numFmtId="4" fontId="23" fillId="0" borderId="11" xfId="0" applyNumberFormat="1" applyFont="1" applyBorder="1" applyAlignment="1">
      <alignment horizontal="center" vertical="top" wrapText="1"/>
    </xf>
    <xf numFmtId="0" fontId="23" fillId="0" borderId="12" xfId="0" applyFont="1" applyBorder="1" applyAlignment="1">
      <alignment horizontal="left" vertical="top" wrapText="1"/>
    </xf>
    <xf numFmtId="0" fontId="23" fillId="0" borderId="19" xfId="0" applyFont="1" applyBorder="1" applyAlignment="1">
      <alignment horizontal="left" vertical="top" wrapText="1"/>
    </xf>
    <xf numFmtId="0" fontId="34" fillId="0" borderId="14" xfId="0" applyFont="1" applyBorder="1" applyAlignment="1">
      <alignment vertical="top" wrapText="1"/>
    </xf>
    <xf numFmtId="4" fontId="23" fillId="0" borderId="14" xfId="0" applyNumberFormat="1" applyFont="1" applyBorder="1" applyAlignment="1">
      <alignment horizontal="center" vertical="center" wrapText="1"/>
    </xf>
    <xf numFmtId="0" fontId="34" fillId="0" borderId="71" xfId="0" applyFont="1" applyBorder="1" applyAlignment="1">
      <alignment horizontal="left" vertical="top" wrapText="1"/>
    </xf>
    <xf numFmtId="4" fontId="23" fillId="0" borderId="14" xfId="0" applyNumberFormat="1" applyFont="1" applyBorder="1" applyAlignment="1">
      <alignment horizontal="center" vertical="center"/>
    </xf>
    <xf numFmtId="0" fontId="34" fillId="0" borderId="70" xfId="0" applyFont="1" applyBorder="1" applyAlignment="1">
      <alignment horizontal="left" vertical="top" wrapText="1"/>
    </xf>
    <xf numFmtId="4" fontId="23" fillId="0" borderId="14" xfId="0" applyNumberFormat="1" applyFont="1" applyBorder="1" applyAlignment="1">
      <alignment horizontal="center"/>
    </xf>
    <xf numFmtId="0" fontId="34" fillId="0" borderId="14" xfId="0" applyFont="1" applyBorder="1" applyAlignment="1">
      <alignment horizontal="left" vertical="top" wrapText="1"/>
    </xf>
    <xf numFmtId="2" fontId="23" fillId="0" borderId="72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top"/>
    </xf>
    <xf numFmtId="0" fontId="28" fillId="0" borderId="14" xfId="0" applyFont="1" applyFill="1" applyBorder="1"/>
    <xf numFmtId="0" fontId="25" fillId="0" borderId="14" xfId="0" applyFont="1" applyFill="1" applyBorder="1" applyAlignment="1">
      <alignment vertical="top" wrapText="1"/>
    </xf>
    <xf numFmtId="4" fontId="26" fillId="0" borderId="14" xfId="0" applyNumberFormat="1" applyFont="1" applyFill="1" applyBorder="1" applyAlignment="1">
      <alignment horizontal="center" vertical="top"/>
    </xf>
    <xf numFmtId="16" fontId="24" fillId="0" borderId="14" xfId="0" applyNumberFormat="1" applyFont="1" applyFill="1" applyBorder="1" applyAlignment="1">
      <alignment horizontal="center" vertical="top" wrapText="1"/>
    </xf>
    <xf numFmtId="0" fontId="34" fillId="0" borderId="73" xfId="0" applyFont="1" applyBorder="1" applyAlignment="1">
      <alignment horizontal="center" vertical="center" wrapText="1"/>
    </xf>
    <xf numFmtId="0" fontId="34" fillId="0" borderId="7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left" vertical="top" wrapText="1"/>
    </xf>
    <xf numFmtId="0" fontId="18" fillId="0" borderId="17" xfId="0" applyFont="1" applyBorder="1" applyAlignment="1">
      <alignment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36" xfId="0" applyFont="1" applyBorder="1" applyAlignment="1">
      <alignment vertical="top" wrapText="1"/>
    </xf>
    <xf numFmtId="4" fontId="18" fillId="0" borderId="10" xfId="0" applyNumberFormat="1" applyFont="1" applyBorder="1" applyAlignment="1">
      <alignment horizontal="center" vertical="top" wrapText="1"/>
    </xf>
    <xf numFmtId="4" fontId="18" fillId="0" borderId="15" xfId="0" applyNumberFormat="1" applyFont="1" applyBorder="1" applyAlignment="1">
      <alignment horizontal="center" vertical="top" wrapText="1"/>
    </xf>
    <xf numFmtId="4" fontId="18" fillId="0" borderId="37" xfId="0" applyNumberFormat="1" applyFont="1" applyBorder="1" applyAlignment="1">
      <alignment horizontal="center" vertical="top" wrapText="1"/>
    </xf>
    <xf numFmtId="0" fontId="18" fillId="0" borderId="19" xfId="0" applyFont="1" applyBorder="1" applyAlignment="1">
      <alignment horizontal="left" vertical="top" wrapText="1"/>
    </xf>
    <xf numFmtId="4" fontId="18" fillId="0" borderId="11" xfId="0" applyNumberFormat="1" applyFont="1" applyBorder="1" applyAlignment="1">
      <alignment horizontal="center" vertical="top" wrapText="1"/>
    </xf>
    <xf numFmtId="0" fontId="18" fillId="0" borderId="12" xfId="0" applyFont="1" applyBorder="1" applyAlignment="1">
      <alignment horizontal="left" vertical="top" wrapText="1"/>
    </xf>
    <xf numFmtId="4" fontId="18" fillId="0" borderId="16" xfId="0" applyNumberFormat="1" applyFont="1" applyBorder="1" applyAlignment="1">
      <alignment horizontal="center" vertical="top" wrapText="1"/>
    </xf>
    <xf numFmtId="4" fontId="18" fillId="0" borderId="14" xfId="0" applyNumberFormat="1" applyFont="1" applyBorder="1" applyAlignment="1">
      <alignment horizontal="center" vertical="top" wrapText="1"/>
    </xf>
    <xf numFmtId="0" fontId="30" fillId="0" borderId="0" xfId="0" applyFont="1" applyBorder="1"/>
    <xf numFmtId="0" fontId="24" fillId="0" borderId="38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left" vertical="top" wrapText="1"/>
    </xf>
    <xf numFmtId="4" fontId="24" fillId="0" borderId="14" xfId="0" applyNumberFormat="1" applyFont="1" applyBorder="1" applyAlignment="1">
      <alignment horizontal="center" vertical="top" wrapText="1"/>
    </xf>
    <xf numFmtId="4" fontId="24" fillId="0" borderId="19" xfId="0" applyNumberFormat="1" applyFont="1" applyBorder="1" applyAlignment="1">
      <alignment horizontal="center" vertical="top" wrapText="1"/>
    </xf>
    <xf numFmtId="4" fontId="24" fillId="0" borderId="10" xfId="0" applyNumberFormat="1" applyFont="1" applyBorder="1" applyAlignment="1">
      <alignment horizontal="center" vertical="top" wrapText="1"/>
    </xf>
    <xf numFmtId="4" fontId="24" fillId="0" borderId="16" xfId="0" applyNumberFormat="1" applyFont="1" applyBorder="1" applyAlignment="1">
      <alignment horizontal="center" vertical="top" wrapText="1"/>
    </xf>
    <xf numFmtId="0" fontId="24" fillId="0" borderId="17" xfId="0" applyFont="1" applyBorder="1" applyAlignment="1">
      <alignment horizontal="left" vertical="top" wrapText="1"/>
    </xf>
    <xf numFmtId="4" fontId="24" fillId="0" borderId="18" xfId="0" applyNumberFormat="1" applyFont="1" applyBorder="1" applyAlignment="1">
      <alignment horizontal="center" vertical="top" wrapText="1"/>
    </xf>
    <xf numFmtId="4" fontId="24" fillId="0" borderId="11" xfId="0" applyNumberFormat="1" applyFont="1" applyBorder="1" applyAlignment="1">
      <alignment horizontal="center" vertical="top" wrapText="1"/>
    </xf>
    <xf numFmtId="0" fontId="36" fillId="0" borderId="75" xfId="0" applyFont="1" applyBorder="1" applyAlignment="1">
      <alignment horizontal="left" vertical="top" wrapText="1"/>
    </xf>
    <xf numFmtId="0" fontId="36" fillId="0" borderId="76" xfId="0" applyFont="1" applyBorder="1" applyAlignment="1">
      <alignment horizontal="left" vertical="top" wrapText="1"/>
    </xf>
    <xf numFmtId="4" fontId="24" fillId="0" borderId="14" xfId="0" applyNumberFormat="1" applyFont="1" applyFill="1" applyBorder="1" applyAlignment="1">
      <alignment horizontal="center" vertical="top" wrapText="1"/>
    </xf>
    <xf numFmtId="4" fontId="25" fillId="0" borderId="14" xfId="0" applyNumberFormat="1" applyFont="1" applyFill="1" applyBorder="1" applyAlignment="1">
      <alignment horizontal="center" vertical="top" wrapText="1"/>
    </xf>
    <xf numFmtId="0" fontId="36" fillId="0" borderId="14" xfId="0" applyFont="1" applyBorder="1" applyAlignment="1">
      <alignment horizontal="left" vertical="top" wrapText="1"/>
    </xf>
    <xf numFmtId="4" fontId="25" fillId="0" borderId="73" xfId="0" applyNumberFormat="1" applyFont="1" applyBorder="1" applyAlignment="1">
      <alignment horizontal="center" vertical="top" wrapText="1"/>
    </xf>
    <xf numFmtId="0" fontId="36" fillId="0" borderId="77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 wrapText="1"/>
    </xf>
    <xf numFmtId="0" fontId="32" fillId="0" borderId="0" xfId="0" applyFont="1"/>
    <xf numFmtId="0" fontId="32" fillId="0" borderId="0" xfId="0" applyFont="1" applyAlignment="1">
      <alignment wrapText="1"/>
    </xf>
    <xf numFmtId="0" fontId="23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left" vertical="top" wrapText="1"/>
    </xf>
    <xf numFmtId="4" fontId="0" fillId="0" borderId="0" xfId="0" applyNumberFormat="1"/>
    <xf numFmtId="4" fontId="8" fillId="0" borderId="0" xfId="0" applyNumberFormat="1" applyFont="1"/>
    <xf numFmtId="0" fontId="25" fillId="0" borderId="77" xfId="0" applyFont="1" applyBorder="1" applyAlignment="1">
      <alignment vertical="top" wrapText="1"/>
    </xf>
    <xf numFmtId="0" fontId="24" fillId="0" borderId="14" xfId="0" applyFont="1" applyFill="1" applyBorder="1" applyAlignment="1">
      <alignment horizontal="center" vertical="top" wrapText="1"/>
    </xf>
    <xf numFmtId="4" fontId="35" fillId="0" borderId="70" xfId="0" applyNumberFormat="1" applyFont="1" applyFill="1" applyBorder="1" applyAlignment="1">
      <alignment horizontal="center" vertical="top" wrapText="1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/>
    </xf>
    <xf numFmtId="0" fontId="34" fillId="0" borderId="14" xfId="0" applyFont="1" applyFill="1" applyBorder="1" applyAlignment="1">
      <alignment horizontal="center" vertical="center" wrapText="1"/>
    </xf>
    <xf numFmtId="4" fontId="26" fillId="0" borderId="14" xfId="0" applyNumberFormat="1" applyFont="1" applyFill="1" applyBorder="1" applyAlignment="1">
      <alignment horizontal="center"/>
    </xf>
    <xf numFmtId="0" fontId="24" fillId="0" borderId="14" xfId="0" applyFont="1" applyFill="1" applyBorder="1"/>
    <xf numFmtId="0" fontId="37" fillId="0" borderId="14" xfId="0" applyFont="1" applyFill="1" applyBorder="1" applyAlignment="1">
      <alignment horizontal="right"/>
    </xf>
    <xf numFmtId="0" fontId="25" fillId="0" borderId="14" xfId="0" applyFont="1" applyBorder="1" applyAlignment="1">
      <alignment vertical="top" wrapText="1"/>
    </xf>
    <xf numFmtId="0" fontId="25" fillId="0" borderId="55" xfId="0" applyFont="1" applyBorder="1" applyAlignment="1">
      <alignment vertical="top" wrapText="1"/>
    </xf>
    <xf numFmtId="0" fontId="33" fillId="0" borderId="0" xfId="0" applyFont="1"/>
    <xf numFmtId="0" fontId="37" fillId="0" borderId="0" xfId="0" applyFont="1"/>
    <xf numFmtId="0" fontId="39" fillId="0" borderId="0" xfId="0" applyFont="1"/>
    <xf numFmtId="4" fontId="24" fillId="0" borderId="31" xfId="0" applyNumberFormat="1" applyFont="1" applyBorder="1" applyAlignment="1">
      <alignment horizontal="center" vertical="top" wrapText="1"/>
    </xf>
    <xf numFmtId="4" fontId="24" fillId="0" borderId="26" xfId="0" applyNumberFormat="1" applyFont="1" applyFill="1" applyBorder="1" applyAlignment="1">
      <alignment horizontal="center" vertical="top" wrapText="1"/>
    </xf>
    <xf numFmtId="4" fontId="24" fillId="0" borderId="31" xfId="0" applyNumberFormat="1" applyFont="1" applyFill="1" applyBorder="1" applyAlignment="1">
      <alignment horizontal="center" vertical="top" wrapText="1"/>
    </xf>
    <xf numFmtId="4" fontId="24" fillId="0" borderId="34" xfId="0" applyNumberFormat="1" applyFont="1" applyFill="1" applyBorder="1" applyAlignment="1">
      <alignment horizontal="center" vertical="top" wrapText="1"/>
    </xf>
    <xf numFmtId="4" fontId="41" fillId="0" borderId="14" xfId="0" applyNumberFormat="1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left" vertical="top" wrapText="1"/>
    </xf>
    <xf numFmtId="0" fontId="34" fillId="0" borderId="55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vertical="top" wrapText="1"/>
    </xf>
    <xf numFmtId="0" fontId="24" fillId="0" borderId="18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horizontal="left" vertical="top" wrapText="1"/>
    </xf>
    <xf numFmtId="16" fontId="24" fillId="0" borderId="18" xfId="0" applyNumberFormat="1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horizontal="left" vertical="top" wrapText="1"/>
    </xf>
    <xf numFmtId="0" fontId="42" fillId="0" borderId="0" xfId="0" applyFont="1"/>
    <xf numFmtId="0" fontId="43" fillId="0" borderId="0" xfId="0" applyFont="1" applyAlignment="1">
      <alignment horizontal="right"/>
    </xf>
    <xf numFmtId="0" fontId="43" fillId="0" borderId="14" xfId="0" applyFont="1" applyBorder="1" applyAlignment="1">
      <alignment horizontal="right"/>
    </xf>
    <xf numFmtId="0" fontId="34" fillId="0" borderId="55" xfId="0" applyFont="1" applyFill="1" applyBorder="1" applyAlignment="1">
      <alignment horizontal="left" vertical="top" wrapText="1"/>
    </xf>
    <xf numFmtId="0" fontId="23" fillId="0" borderId="42" xfId="0" applyFont="1" applyBorder="1" applyAlignment="1">
      <alignment horizontal="center" vertical="top" wrapText="1"/>
    </xf>
    <xf numFmtId="0" fontId="23" fillId="0" borderId="45" xfId="0" applyFont="1" applyBorder="1" applyAlignment="1">
      <alignment horizontal="center" vertical="top" wrapText="1"/>
    </xf>
    <xf numFmtId="0" fontId="23" fillId="0" borderId="46" xfId="0" applyFont="1" applyBorder="1" applyAlignment="1">
      <alignment horizontal="center" vertical="top" wrapText="1"/>
    </xf>
    <xf numFmtId="0" fontId="23" fillId="0" borderId="47" xfId="0" applyFont="1" applyBorder="1" applyAlignment="1">
      <alignment horizontal="center" vertical="top" wrapText="1"/>
    </xf>
    <xf numFmtId="0" fontId="23" fillId="0" borderId="44" xfId="0" applyFont="1" applyBorder="1" applyAlignment="1">
      <alignment horizontal="center" vertical="top" wrapText="1"/>
    </xf>
    <xf numFmtId="0" fontId="23" fillId="0" borderId="48" xfId="0" applyFont="1" applyBorder="1" applyAlignment="1">
      <alignment horizontal="center" vertical="top" wrapText="1"/>
    </xf>
    <xf numFmtId="0" fontId="23" fillId="0" borderId="25" xfId="0" applyFont="1" applyBorder="1" applyAlignment="1">
      <alignment horizontal="left" vertical="top"/>
    </xf>
    <xf numFmtId="0" fontId="23" fillId="0" borderId="49" xfId="0" applyFont="1" applyBorder="1" applyAlignment="1">
      <alignment horizontal="left" vertical="top"/>
    </xf>
    <xf numFmtId="0" fontId="23" fillId="0" borderId="50" xfId="0" applyFont="1" applyBorder="1" applyAlignment="1">
      <alignment horizontal="left" vertical="top"/>
    </xf>
    <xf numFmtId="0" fontId="17" fillId="0" borderId="0" xfId="0" applyFont="1" applyBorder="1" applyAlignment="1">
      <alignment horizontal="right" vertical="top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Border="1" applyAlignment="1">
      <alignment horizontal="center" vertical="top" wrapText="1"/>
    </xf>
    <xf numFmtId="0" fontId="23" fillId="0" borderId="51" xfId="0" applyFont="1" applyBorder="1" applyAlignment="1">
      <alignment horizontal="center" vertical="top" wrapText="1"/>
    </xf>
    <xf numFmtId="0" fontId="23" fillId="0" borderId="52" xfId="0" applyFont="1" applyBorder="1" applyAlignment="1">
      <alignment horizontal="center" vertical="top" wrapText="1"/>
    </xf>
    <xf numFmtId="0" fontId="23" fillId="0" borderId="53" xfId="0" applyFont="1" applyBorder="1" applyAlignment="1">
      <alignment horizontal="left" vertical="top" wrapText="1"/>
    </xf>
    <xf numFmtId="0" fontId="23" fillId="0" borderId="54" xfId="0" applyFont="1" applyBorder="1" applyAlignment="1">
      <alignment horizontal="left" vertical="top" wrapText="1"/>
    </xf>
    <xf numFmtId="0" fontId="23" fillId="0" borderId="33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/>
    </xf>
    <xf numFmtId="0" fontId="23" fillId="0" borderId="40" xfId="0" applyFont="1" applyBorder="1" applyAlignment="1">
      <alignment horizontal="left" vertical="top" wrapText="1"/>
    </xf>
    <xf numFmtId="0" fontId="23" fillId="0" borderId="41" xfId="0" applyFont="1" applyBorder="1" applyAlignment="1">
      <alignment horizontal="left" vertical="top" wrapText="1"/>
    </xf>
    <xf numFmtId="0" fontId="23" fillId="0" borderId="43" xfId="0" applyFont="1" applyBorder="1" applyAlignment="1">
      <alignment horizontal="center" vertical="top" wrapText="1"/>
    </xf>
    <xf numFmtId="0" fontId="23" fillId="0" borderId="34" xfId="0" applyFont="1" applyBorder="1" applyAlignment="1">
      <alignment horizontal="center" vertical="top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>
      <alignment horizontal="left"/>
    </xf>
    <xf numFmtId="0" fontId="23" fillId="0" borderId="1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22" xfId="0" applyFont="1" applyFill="1" applyBorder="1" applyAlignment="1">
      <alignment horizontal="left" vertical="top" wrapText="1"/>
    </xf>
    <xf numFmtId="0" fontId="23" fillId="0" borderId="15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39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left" vertical="top" wrapText="1"/>
    </xf>
    <xf numFmtId="0" fontId="34" fillId="0" borderId="22" xfId="0" applyFont="1" applyFill="1" applyBorder="1" applyAlignment="1">
      <alignment horizontal="left" vertical="top" wrapText="1"/>
    </xf>
    <xf numFmtId="0" fontId="34" fillId="0" borderId="15" xfId="0" applyFont="1" applyFill="1" applyBorder="1" applyAlignment="1">
      <alignment horizontal="left" vertical="top" wrapText="1"/>
    </xf>
    <xf numFmtId="0" fontId="23" fillId="0" borderId="14" xfId="0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center" vertical="top" wrapText="1"/>
    </xf>
    <xf numFmtId="0" fontId="23" fillId="0" borderId="22" xfId="0" applyFont="1" applyFill="1" applyBorder="1" applyAlignment="1">
      <alignment horizontal="center" vertical="top" wrapText="1"/>
    </xf>
    <xf numFmtId="0" fontId="23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top" wrapText="1"/>
    </xf>
    <xf numFmtId="0" fontId="23" fillId="0" borderId="18" xfId="0" applyFont="1" applyFill="1" applyBorder="1" applyAlignment="1">
      <alignment horizontal="left" vertical="top" wrapText="1"/>
    </xf>
    <xf numFmtId="0" fontId="23" fillId="0" borderId="20" xfId="0" applyFont="1" applyFill="1" applyBorder="1" applyAlignment="1">
      <alignment horizontal="left" vertical="top" wrapText="1"/>
    </xf>
    <xf numFmtId="0" fontId="23" fillId="0" borderId="55" xfId="0" applyFont="1" applyFill="1" applyBorder="1" applyAlignment="1">
      <alignment horizontal="left" vertical="top" wrapText="1"/>
    </xf>
    <xf numFmtId="0" fontId="34" fillId="0" borderId="18" xfId="0" applyFont="1" applyFill="1" applyBorder="1" applyAlignment="1">
      <alignment horizontal="left" vertical="top" wrapText="1"/>
    </xf>
    <xf numFmtId="0" fontId="34" fillId="0" borderId="20" xfId="0" applyFont="1" applyFill="1" applyBorder="1" applyAlignment="1">
      <alignment horizontal="left" vertical="top" wrapText="1"/>
    </xf>
    <xf numFmtId="0" fontId="34" fillId="0" borderId="55" xfId="0" applyFont="1" applyFill="1" applyBorder="1" applyAlignment="1">
      <alignment horizontal="left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55" xfId="0" applyFont="1" applyFill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top" wrapText="1"/>
    </xf>
    <xf numFmtId="0" fontId="23" fillId="0" borderId="14" xfId="0" applyFont="1" applyBorder="1" applyAlignment="1">
      <alignment horizontal="left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55" xfId="0" applyFont="1" applyBorder="1" applyAlignment="1">
      <alignment horizontal="center" vertical="top" wrapText="1"/>
    </xf>
    <xf numFmtId="0" fontId="23" fillId="0" borderId="3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4" fillId="0" borderId="18" xfId="0" applyFont="1" applyBorder="1" applyAlignment="1">
      <alignment horizontal="center" vertical="top"/>
    </xf>
    <xf numFmtId="0" fontId="24" fillId="0" borderId="14" xfId="0" applyFont="1" applyBorder="1" applyAlignment="1">
      <alignment horizontal="center" vertical="top"/>
    </xf>
    <xf numFmtId="0" fontId="24" fillId="0" borderId="18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center" vertical="top" wrapText="1"/>
    </xf>
    <xf numFmtId="0" fontId="24" fillId="0" borderId="55" xfId="0" applyFont="1" applyFill="1" applyBorder="1" applyAlignment="1">
      <alignment horizontal="center" vertical="top" wrapText="1"/>
    </xf>
    <xf numFmtId="0" fontId="24" fillId="0" borderId="18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center" vertical="top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top" wrapText="1"/>
    </xf>
    <xf numFmtId="0" fontId="24" fillId="0" borderId="14" xfId="0" applyFont="1" applyFill="1" applyBorder="1" applyAlignment="1">
      <alignment vertical="top" wrapText="1"/>
    </xf>
    <xf numFmtId="0" fontId="28" fillId="0" borderId="14" xfId="0" applyFont="1" applyFill="1" applyBorder="1" applyAlignment="1">
      <alignment horizontal="center" vertical="top"/>
    </xf>
    <xf numFmtId="0" fontId="24" fillId="0" borderId="1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center" wrapText="1"/>
    </xf>
    <xf numFmtId="0" fontId="23" fillId="0" borderId="57" xfId="0" applyFont="1" applyBorder="1" applyAlignment="1">
      <alignment horizontal="center" vertical="top" wrapText="1"/>
    </xf>
    <xf numFmtId="0" fontId="23" fillId="0" borderId="58" xfId="0" applyFont="1" applyBorder="1" applyAlignment="1">
      <alignment horizontal="center" vertical="top" wrapText="1"/>
    </xf>
    <xf numFmtId="0" fontId="23" fillId="0" borderId="59" xfId="0" applyFont="1" applyBorder="1" applyAlignment="1">
      <alignment horizontal="center" vertical="top" wrapText="1"/>
    </xf>
    <xf numFmtId="0" fontId="23" fillId="0" borderId="60" xfId="0" applyFont="1" applyBorder="1" applyAlignment="1">
      <alignment horizontal="center" vertical="top" wrapText="1"/>
    </xf>
    <xf numFmtId="0" fontId="23" fillId="0" borderId="61" xfId="0" applyFont="1" applyBorder="1" applyAlignment="1">
      <alignment horizontal="center" vertical="top" wrapText="1"/>
    </xf>
    <xf numFmtId="0" fontId="23" fillId="0" borderId="62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55" xfId="0" applyFont="1" applyBorder="1" applyAlignment="1">
      <alignment horizontal="left" vertical="top" wrapText="1"/>
    </xf>
    <xf numFmtId="0" fontId="29" fillId="0" borderId="38" xfId="0" applyFont="1" applyBorder="1" applyAlignment="1">
      <alignment horizontal="center" vertical="top" wrapText="1"/>
    </xf>
    <xf numFmtId="0" fontId="29" fillId="0" borderId="63" xfId="0" applyFont="1" applyBorder="1" applyAlignment="1">
      <alignment horizontal="center" vertical="top" wrapText="1"/>
    </xf>
    <xf numFmtId="0" fontId="29" fillId="0" borderId="21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center" vertical="top" wrapText="1"/>
    </xf>
    <xf numFmtId="0" fontId="23" fillId="0" borderId="64" xfId="0" applyFont="1" applyBorder="1" applyAlignment="1">
      <alignment horizontal="center" vertical="top" wrapText="1"/>
    </xf>
    <xf numFmtId="16" fontId="24" fillId="0" borderId="14" xfId="0" applyNumberFormat="1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left" vertical="top" wrapText="1"/>
    </xf>
    <xf numFmtId="0" fontId="34" fillId="0" borderId="11" xfId="0" applyFont="1" applyBorder="1" applyAlignment="1">
      <alignment horizontal="center" vertical="top" wrapText="1"/>
    </xf>
    <xf numFmtId="0" fontId="28" fillId="0" borderId="22" xfId="0" applyFont="1" applyBorder="1"/>
    <xf numFmtId="0" fontId="28" fillId="0" borderId="14" xfId="0" applyFont="1" applyBorder="1"/>
    <xf numFmtId="0" fontId="24" fillId="0" borderId="11" xfId="0" applyFont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left" vertical="top" wrapText="1"/>
    </xf>
    <xf numFmtId="0" fontId="36" fillId="0" borderId="20" xfId="0" applyFont="1" applyFill="1" applyBorder="1" applyAlignment="1">
      <alignment horizontal="left" vertical="top" wrapText="1"/>
    </xf>
    <xf numFmtId="0" fontId="36" fillId="0" borderId="55" xfId="0" applyFont="1" applyFill="1" applyBorder="1" applyAlignment="1">
      <alignment horizontal="left" vertical="top" wrapText="1"/>
    </xf>
    <xf numFmtId="0" fontId="28" fillId="0" borderId="18" xfId="0" applyFont="1" applyFill="1" applyBorder="1" applyAlignment="1">
      <alignment horizontal="center" vertical="top"/>
    </xf>
    <xf numFmtId="0" fontId="28" fillId="0" borderId="20" xfId="0" applyFont="1" applyFill="1" applyBorder="1" applyAlignment="1">
      <alignment horizontal="center" vertical="top"/>
    </xf>
    <xf numFmtId="0" fontId="28" fillId="0" borderId="55" xfId="0" applyFont="1" applyFill="1" applyBorder="1" applyAlignment="1">
      <alignment horizontal="center" vertical="top"/>
    </xf>
    <xf numFmtId="16" fontId="24" fillId="0" borderId="18" xfId="0" applyNumberFormat="1" applyFont="1" applyFill="1" applyBorder="1" applyAlignment="1">
      <alignment horizontal="center" vertical="top" wrapText="1"/>
    </xf>
    <xf numFmtId="16" fontId="24" fillId="0" borderId="20" xfId="0" applyNumberFormat="1" applyFont="1" applyFill="1" applyBorder="1" applyAlignment="1">
      <alignment horizontal="center" vertical="top" wrapText="1"/>
    </xf>
    <xf numFmtId="16" fontId="24" fillId="0" borderId="55" xfId="0" applyNumberFormat="1" applyFont="1" applyFill="1" applyBorder="1" applyAlignment="1">
      <alignment horizontal="center" vertical="top" wrapText="1"/>
    </xf>
    <xf numFmtId="0" fontId="25" fillId="0" borderId="84" xfId="0" applyFont="1" applyBorder="1" applyAlignment="1">
      <alignment horizontal="left" vertical="top" wrapText="1"/>
    </xf>
    <xf numFmtId="0" fontId="25" fillId="0" borderId="70" xfId="0" applyFont="1" applyBorder="1" applyAlignment="1">
      <alignment horizontal="left" vertical="top" wrapText="1"/>
    </xf>
    <xf numFmtId="0" fontId="25" fillId="0" borderId="71" xfId="0" applyFont="1" applyBorder="1" applyAlignment="1">
      <alignment horizontal="left" vertical="top" wrapText="1"/>
    </xf>
    <xf numFmtId="0" fontId="34" fillId="0" borderId="85" xfId="0" applyFont="1" applyFill="1" applyBorder="1" applyAlignment="1">
      <alignment horizontal="center" vertical="top" wrapText="1"/>
    </xf>
    <xf numFmtId="0" fontId="34" fillId="0" borderId="86" xfId="0" applyFont="1" applyFill="1" applyBorder="1" applyAlignment="1">
      <alignment horizontal="center" vertical="top" wrapText="1"/>
    </xf>
    <xf numFmtId="0" fontId="34" fillId="0" borderId="87" xfId="0" applyFont="1" applyFill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left"/>
    </xf>
    <xf numFmtId="0" fontId="24" fillId="0" borderId="17" xfId="0" applyFont="1" applyBorder="1" applyAlignment="1">
      <alignment horizontal="center" vertical="center" wrapText="1"/>
    </xf>
    <xf numFmtId="0" fontId="28" fillId="0" borderId="24" xfId="0" applyFont="1" applyBorder="1"/>
    <xf numFmtId="0" fontId="24" fillId="0" borderId="78" xfId="0" applyFont="1" applyBorder="1" applyAlignment="1">
      <alignment horizontal="center" vertical="center" wrapText="1"/>
    </xf>
    <xf numFmtId="0" fontId="28" fillId="0" borderId="79" xfId="0" applyFont="1" applyBorder="1"/>
    <xf numFmtId="0" fontId="28" fillId="0" borderId="80" xfId="0" applyFont="1" applyBorder="1"/>
    <xf numFmtId="0" fontId="17" fillId="0" borderId="0" xfId="0" applyFont="1" applyBorder="1" applyAlignment="1">
      <alignment horizontal="center"/>
    </xf>
    <xf numFmtId="0" fontId="34" fillId="0" borderId="18" xfId="0" applyFont="1" applyFill="1" applyBorder="1" applyAlignment="1">
      <alignment horizontal="center" vertical="top" wrapText="1"/>
    </xf>
    <xf numFmtId="0" fontId="34" fillId="0" borderId="20" xfId="0" applyFont="1" applyFill="1" applyBorder="1" applyAlignment="1">
      <alignment horizontal="center" vertical="top" wrapText="1"/>
    </xf>
    <xf numFmtId="0" fontId="34" fillId="0" borderId="55" xfId="0" applyFont="1" applyFill="1" applyBorder="1" applyAlignment="1">
      <alignment horizontal="center" vertical="top" wrapText="1"/>
    </xf>
    <xf numFmtId="0" fontId="28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center" vertical="top" wrapText="1"/>
    </xf>
    <xf numFmtId="0" fontId="28" fillId="0" borderId="14" xfId="0" applyFont="1" applyFill="1" applyBorder="1" applyAlignment="1">
      <alignment horizontal="center"/>
    </xf>
    <xf numFmtId="0" fontId="24" fillId="0" borderId="19" xfId="0" applyFont="1" applyBorder="1" applyAlignment="1">
      <alignment horizontal="center" vertical="center" wrapText="1"/>
    </xf>
    <xf numFmtId="0" fontId="28" fillId="0" borderId="23" xfId="0" applyFont="1" applyBorder="1"/>
    <xf numFmtId="0" fontId="36" fillId="0" borderId="18" xfId="0" applyFont="1" applyFill="1" applyBorder="1" applyAlignment="1">
      <alignment horizontal="center" vertical="top" wrapText="1"/>
    </xf>
    <xf numFmtId="0" fontId="36" fillId="0" borderId="20" xfId="0" applyFont="1" applyFill="1" applyBorder="1" applyAlignment="1">
      <alignment horizontal="center" vertical="top" wrapText="1"/>
    </xf>
    <xf numFmtId="0" fontId="36" fillId="0" borderId="55" xfId="0" applyFont="1" applyFill="1" applyBorder="1" applyAlignment="1">
      <alignment horizontal="center" vertical="top" wrapText="1"/>
    </xf>
    <xf numFmtId="0" fontId="22" fillId="0" borderId="14" xfId="0" applyFont="1" applyBorder="1" applyAlignment="1">
      <alignment horizontal="left" vertical="top"/>
    </xf>
    <xf numFmtId="0" fontId="38" fillId="0" borderId="81" xfId="0" applyFont="1" applyBorder="1" applyAlignment="1">
      <alignment vertical="top" wrapText="1"/>
    </xf>
    <xf numFmtId="0" fontId="38" fillId="0" borderId="76" xfId="0" applyFont="1" applyBorder="1" applyAlignment="1">
      <alignment vertical="top" wrapText="1"/>
    </xf>
    <xf numFmtId="0" fontId="38" fillId="0" borderId="82" xfId="0" applyFont="1" applyBorder="1" applyAlignment="1">
      <alignment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21" xfId="0" applyFont="1" applyBorder="1" applyAlignment="1">
      <alignment vertical="top" wrapText="1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39" fillId="0" borderId="0" xfId="0" applyFont="1" applyAlignment="1">
      <alignment horizontal="left"/>
    </xf>
    <xf numFmtId="0" fontId="18" fillId="0" borderId="0" xfId="0" applyFont="1" applyBorder="1" applyAlignment="1">
      <alignment horizontal="right" vertical="top" wrapText="1"/>
    </xf>
    <xf numFmtId="0" fontId="24" fillId="0" borderId="10" xfId="0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4" fillId="0" borderId="66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left" vertical="top" wrapText="1"/>
    </xf>
    <xf numFmtId="0" fontId="31" fillId="0" borderId="20" xfId="0" applyFont="1" applyBorder="1" applyAlignment="1">
      <alignment horizontal="left" vertical="top" wrapText="1"/>
    </xf>
    <xf numFmtId="0" fontId="24" fillId="0" borderId="55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23" xfId="0" applyFont="1" applyBorder="1" applyAlignment="1">
      <alignment horizontal="left" vertical="top" wrapText="1"/>
    </xf>
    <xf numFmtId="0" fontId="34" fillId="0" borderId="65" xfId="0" applyFont="1" applyBorder="1" applyAlignment="1">
      <alignment horizontal="center" vertical="top" wrapText="1"/>
    </xf>
    <xf numFmtId="0" fontId="34" fillId="0" borderId="22" xfId="0" applyFont="1" applyBorder="1" applyAlignment="1">
      <alignment horizontal="center" vertical="top" wrapText="1"/>
    </xf>
    <xf numFmtId="0" fontId="34" fillId="0" borderId="24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left" vertical="top" wrapText="1"/>
    </xf>
    <xf numFmtId="0" fontId="24" fillId="0" borderId="20" xfId="0" applyFont="1" applyBorder="1" applyAlignment="1">
      <alignment horizontal="left" vertical="top" wrapText="1"/>
    </xf>
    <xf numFmtId="0" fontId="24" fillId="0" borderId="55" xfId="0" applyFont="1" applyBorder="1" applyAlignment="1">
      <alignment horizontal="left" vertical="top" wrapText="1"/>
    </xf>
    <xf numFmtId="0" fontId="24" fillId="0" borderId="18" xfId="0" applyFont="1" applyBorder="1" applyAlignment="1">
      <alignment horizontal="center" vertical="top" wrapText="1"/>
    </xf>
    <xf numFmtId="0" fontId="24" fillId="0" borderId="20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left" vertical="top" wrapText="1"/>
    </xf>
    <xf numFmtId="0" fontId="34" fillId="0" borderId="14" xfId="0" applyFont="1" applyBorder="1" applyAlignment="1">
      <alignment horizontal="center" vertical="top" wrapText="1"/>
    </xf>
    <xf numFmtId="0" fontId="31" fillId="0" borderId="55" xfId="0" applyFont="1" applyBorder="1" applyAlignment="1">
      <alignment horizontal="left" vertical="top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4;&#1057;&#1058;&#1040;&#1053;&#1054;&#1042;&#1051;&#1045;&#1053;&#1048;&#1071;/&#1055;&#1056;&#1054;&#1043;&#1056;&#1040;&#1052;&#1052;&#1040;%20&#1056;&#1040;&#1047;&#1042;&#1048;&#1058;&#1048;&#1071;%20&#1054;&#1041;&#1056;&#1040;&#1047;&#1054;&#1042;&#1040;&#1053;&#1048;&#1071;/&#1053;&#1054;&#1042;&#1040;&#1071;%20&#1055;&#1056;&#1054;&#1043;&#1056;&#1040;&#1052;&#1052;&#1040;%20%2020-24/&#1053;&#1054;&#1042;&#1040;&#1071;%20&#1055;&#1056;&#1054;&#1043;&#1056;&#1040;&#1052;&#1052;&#1040;%2020-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  <sheetName val="Приложение к подпрограмме I"/>
      <sheetName val="Приложение 4"/>
      <sheetName val="Приложение к подпрограмме II"/>
      <sheetName val="Приложение 5"/>
      <sheetName val="Приложение к подпрограмме III"/>
      <sheetName val="Приложение 6 (2)"/>
      <sheetName val="Приложение к подпрограмме I (5)"/>
      <sheetName val="Приложение 6"/>
      <sheetName val="Приложение к подпрограмме IV"/>
      <sheetName val="Приложение 6 (3)"/>
      <sheetName val="Приложение к подпрограмме I (6)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J22"/>
  <sheetViews>
    <sheetView view="pageLayout" zoomScale="91" zoomScaleSheetLayoutView="100" zoomScalePageLayoutView="91" workbookViewId="0">
      <selection activeCell="G3" sqref="G3:J3"/>
    </sheetView>
  </sheetViews>
  <sheetFormatPr defaultRowHeight="15" x14ac:dyDescent="0.25"/>
  <cols>
    <col min="1" max="1" width="23.7109375" customWidth="1"/>
    <col min="2" max="2" width="13.42578125" customWidth="1"/>
    <col min="3" max="3" width="15.42578125" customWidth="1"/>
    <col min="4" max="4" width="20.5703125" customWidth="1"/>
    <col min="5" max="5" width="13.28515625" customWidth="1"/>
    <col min="6" max="6" width="10.5703125" customWidth="1"/>
    <col min="7" max="7" width="11.7109375" customWidth="1"/>
    <col min="8" max="8" width="11.140625" customWidth="1"/>
    <col min="9" max="9" width="12.140625" customWidth="1"/>
    <col min="10" max="10" width="11" customWidth="1"/>
  </cols>
  <sheetData>
    <row r="1" spans="1:10" ht="18.75" x14ac:dyDescent="0.3">
      <c r="A1" s="19"/>
      <c r="B1" s="19"/>
      <c r="C1" s="19"/>
      <c r="D1" s="19"/>
      <c r="E1" s="19"/>
      <c r="F1" s="19"/>
      <c r="G1" s="1"/>
      <c r="H1" s="196" t="s">
        <v>160</v>
      </c>
      <c r="I1" s="196"/>
      <c r="J1" s="196"/>
    </row>
    <row r="2" spans="1:10" ht="18.75" x14ac:dyDescent="0.3">
      <c r="A2" s="19"/>
      <c r="B2" s="19"/>
      <c r="C2" s="19"/>
      <c r="D2" s="19"/>
      <c r="E2" s="196" t="s">
        <v>112</v>
      </c>
      <c r="F2" s="196"/>
      <c r="G2" s="196"/>
      <c r="H2" s="196"/>
      <c r="I2" s="196"/>
      <c r="J2" s="196"/>
    </row>
    <row r="3" spans="1:10" ht="18.75" x14ac:dyDescent="0.3">
      <c r="A3" s="19"/>
      <c r="B3" s="19"/>
      <c r="C3" s="19"/>
      <c r="D3" s="19"/>
      <c r="E3" s="19"/>
      <c r="F3" s="19"/>
      <c r="G3" s="197" t="s">
        <v>175</v>
      </c>
      <c r="H3" s="197"/>
      <c r="I3" s="197"/>
      <c r="J3" s="197"/>
    </row>
    <row r="4" spans="1:10" ht="18.75" x14ac:dyDescent="0.3">
      <c r="A4" s="1"/>
      <c r="B4" s="1"/>
      <c r="C4" s="1"/>
      <c r="D4" s="1"/>
      <c r="E4" s="204" t="s">
        <v>78</v>
      </c>
      <c r="F4" s="204"/>
      <c r="G4" s="204"/>
      <c r="H4" s="204"/>
      <c r="I4" s="204"/>
      <c r="J4" s="204"/>
    </row>
    <row r="5" spans="1:10" ht="18.75" x14ac:dyDescent="0.3">
      <c r="A5" s="1"/>
      <c r="B5" s="1"/>
      <c r="C5" s="1"/>
      <c r="D5" s="1"/>
      <c r="E5" s="195" t="s">
        <v>3</v>
      </c>
      <c r="F5" s="195"/>
      <c r="G5" s="195"/>
      <c r="H5" s="195"/>
      <c r="I5" s="195"/>
      <c r="J5" s="195"/>
    </row>
    <row r="6" spans="1:10" ht="18.75" x14ac:dyDescent="0.3">
      <c r="A6" s="1"/>
      <c r="B6" s="1"/>
      <c r="C6" s="1"/>
      <c r="D6" s="204" t="s">
        <v>79</v>
      </c>
      <c r="E6" s="204"/>
      <c r="F6" s="204"/>
      <c r="G6" s="204"/>
      <c r="H6" s="204"/>
      <c r="I6" s="204"/>
      <c r="J6" s="204"/>
    </row>
    <row r="7" spans="1:10" ht="18.75" x14ac:dyDescent="0.3">
      <c r="A7" s="1"/>
      <c r="B7" s="1"/>
      <c r="C7" s="1"/>
      <c r="D7" s="1"/>
      <c r="E7" s="204"/>
      <c r="F7" s="204"/>
      <c r="G7" s="204"/>
      <c r="H7" s="204"/>
      <c r="I7" s="204"/>
      <c r="J7" s="204"/>
    </row>
    <row r="8" spans="1:10" ht="7.5" customHeight="1" x14ac:dyDescent="0.3">
      <c r="A8" s="1"/>
      <c r="B8" s="1"/>
      <c r="C8" s="1"/>
      <c r="D8" s="1"/>
      <c r="E8" s="1"/>
      <c r="F8" s="52"/>
      <c r="G8" s="1"/>
      <c r="H8" s="1"/>
      <c r="I8" s="1"/>
      <c r="J8" s="1"/>
    </row>
    <row r="9" spans="1:10" ht="39" customHeight="1" thickBot="1" x14ac:dyDescent="0.3">
      <c r="A9" s="198" t="s">
        <v>70</v>
      </c>
      <c r="B9" s="198"/>
      <c r="C9" s="198"/>
      <c r="D9" s="198"/>
      <c r="E9" s="198"/>
      <c r="F9" s="198"/>
      <c r="G9" s="198"/>
      <c r="H9" s="198"/>
      <c r="I9" s="198"/>
      <c r="J9" s="198"/>
    </row>
    <row r="10" spans="1:10" ht="25.5" customHeight="1" thickBot="1" x14ac:dyDescent="0.3">
      <c r="A10" s="62" t="s">
        <v>4</v>
      </c>
      <c r="B10" s="192" t="s">
        <v>57</v>
      </c>
      <c r="C10" s="193"/>
      <c r="D10" s="193"/>
      <c r="E10" s="193"/>
      <c r="F10" s="193"/>
      <c r="G10" s="193"/>
      <c r="H10" s="193"/>
      <c r="I10" s="193"/>
      <c r="J10" s="194"/>
    </row>
    <row r="11" spans="1:10" ht="20.25" customHeight="1" thickBot="1" x14ac:dyDescent="0.3">
      <c r="A11" s="201" t="s">
        <v>5</v>
      </c>
      <c r="B11" s="186" t="s">
        <v>6</v>
      </c>
      <c r="C11" s="207"/>
      <c r="D11" s="205" t="s">
        <v>7</v>
      </c>
      <c r="E11" s="199" t="s">
        <v>8</v>
      </c>
      <c r="F11" s="200"/>
      <c r="G11" s="200"/>
      <c r="H11" s="200"/>
      <c r="I11" s="200"/>
      <c r="J11" s="187"/>
    </row>
    <row r="12" spans="1:10" ht="31.5" customHeight="1" thickBot="1" x14ac:dyDescent="0.3">
      <c r="A12" s="202"/>
      <c r="B12" s="190"/>
      <c r="C12" s="208"/>
      <c r="D12" s="206"/>
      <c r="E12" s="63" t="s">
        <v>49</v>
      </c>
      <c r="F12" s="63" t="s">
        <v>46</v>
      </c>
      <c r="G12" s="63" t="s">
        <v>47</v>
      </c>
      <c r="H12" s="64" t="s">
        <v>61</v>
      </c>
      <c r="I12" s="65" t="s">
        <v>62</v>
      </c>
      <c r="J12" s="66" t="s">
        <v>63</v>
      </c>
    </row>
    <row r="13" spans="1:10" ht="25.5" customHeight="1" thickBot="1" x14ac:dyDescent="0.3">
      <c r="A13" s="202"/>
      <c r="B13" s="186" t="s">
        <v>57</v>
      </c>
      <c r="C13" s="187"/>
      <c r="D13" s="67" t="s">
        <v>55</v>
      </c>
      <c r="E13" s="164">
        <f>F13+G13+H13+I13+J13</f>
        <v>2731636.15</v>
      </c>
      <c r="F13" s="165">
        <f>'Приложение к подпрограмме I'!G10+'Приложение к подпрограмме I'!G21</f>
        <v>494398.6</v>
      </c>
      <c r="G13" s="165">
        <f>'Приложение к подпрограмме I'!H10+'Приложение к подпрограмме I'!H21</f>
        <v>524915.55000000005</v>
      </c>
      <c r="H13" s="165">
        <f>'Приложение к подпрограмме I'!I10+'Приложение к подпрограмме I'!I21</f>
        <v>584006</v>
      </c>
      <c r="I13" s="165">
        <f>'Приложение к подпрограмме I'!J10+'Приложение к подпрограмме I'!J21</f>
        <v>561197</v>
      </c>
      <c r="J13" s="165">
        <f>'Приложение к подпрограмме I'!K10+'Приложение к подпрограмме I'!K21</f>
        <v>567119</v>
      </c>
    </row>
    <row r="14" spans="1:10" ht="30" customHeight="1" thickBot="1" x14ac:dyDescent="0.3">
      <c r="A14" s="202"/>
      <c r="B14" s="188"/>
      <c r="C14" s="189"/>
      <c r="D14" s="68" t="s">
        <v>11</v>
      </c>
      <c r="E14" s="166">
        <f>F14+G14+H14+I14+J14</f>
        <v>1857976</v>
      </c>
      <c r="F14" s="165">
        <f>'Приложение к подпрограмме I'!G11+'Приложение к подпрограмме I'!G22</f>
        <v>354582</v>
      </c>
      <c r="G14" s="165">
        <f>'Приложение к подпрограмме I'!H11+'Приложение к подпрограмме I'!H22</f>
        <v>363799</v>
      </c>
      <c r="H14" s="165">
        <f>'Приложение к подпрограмме I'!I11+'Приложение к подпрограмме I'!I22</f>
        <v>411997</v>
      </c>
      <c r="I14" s="165">
        <f>'Приложение к подпрограмме I'!J11+'Приложение к подпрограмме I'!J22</f>
        <v>363799</v>
      </c>
      <c r="J14" s="165">
        <f>'Приложение к подпрограмме I'!K11+'Приложение к подпрограмме I'!K22</f>
        <v>363799</v>
      </c>
    </row>
    <row r="15" spans="1:10" ht="27.75" customHeight="1" thickBot="1" x14ac:dyDescent="0.3">
      <c r="A15" s="203"/>
      <c r="B15" s="190"/>
      <c r="C15" s="191"/>
      <c r="D15" s="69" t="s">
        <v>12</v>
      </c>
      <c r="E15" s="167">
        <f>F15+G15+H15+I15+J15</f>
        <v>873660.15</v>
      </c>
      <c r="F15" s="165">
        <f>'Приложение к подпрограмме I'!G12+'Приложение к подпрограмме I'!G23</f>
        <v>139816.6</v>
      </c>
      <c r="G15" s="165">
        <f>'Приложение к подпрограмме I'!H12+'Приложение к подпрограмме I'!H23</f>
        <v>161116.54999999999</v>
      </c>
      <c r="H15" s="165">
        <f>'Приложение к подпрограмме I'!I12+'Приложение к подпрограмме I'!I23</f>
        <v>172009</v>
      </c>
      <c r="I15" s="165">
        <f>'Приложение к подпрограмме I'!J12+'Приложение к подпрограмме I'!J23</f>
        <v>197398</v>
      </c>
      <c r="J15" s="165">
        <f>'Приложение к подпрограмме I'!K12+'Приложение к подпрограмме I'!K23</f>
        <v>203320</v>
      </c>
    </row>
    <row r="16" spans="1:10" ht="18.75" x14ac:dyDescent="0.3">
      <c r="J16" s="183" t="s">
        <v>168</v>
      </c>
    </row>
    <row r="20" spans="3:8" x14ac:dyDescent="0.25">
      <c r="H20" s="5"/>
    </row>
    <row r="22" spans="3:8" ht="15.75" x14ac:dyDescent="0.25">
      <c r="C22" s="182"/>
    </row>
  </sheetData>
  <sheetProtection selectLockedCells="1" selectUnlockedCells="1"/>
  <mergeCells count="14">
    <mergeCell ref="B13:C15"/>
    <mergeCell ref="B10:J10"/>
    <mergeCell ref="E5:J5"/>
    <mergeCell ref="H1:J1"/>
    <mergeCell ref="G3:J3"/>
    <mergeCell ref="A9:J9"/>
    <mergeCell ref="E11:J11"/>
    <mergeCell ref="A11:A15"/>
    <mergeCell ref="E4:J4"/>
    <mergeCell ref="E7:J7"/>
    <mergeCell ref="D11:D12"/>
    <mergeCell ref="B11:C12"/>
    <mergeCell ref="E2:J2"/>
    <mergeCell ref="D6:J6"/>
  </mergeCells>
  <phoneticPr fontId="19" type="noConversion"/>
  <pageMargins left="0.6692913385826772" right="0.19685039370078741" top="0.59055118110236227" bottom="0.39370078740157483" header="0.11811023622047245" footer="0.51181102362204722"/>
  <pageSetup paperSize="9" scale="98" firstPageNumber="4" orientation="landscape" useFirstPageNumber="1" horizontalDpi="300" verticalDpi="300" r:id="rId1"/>
  <headerFooter alignWithMargins="0">
    <oddHeader>&amp;C4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P37"/>
  <sheetViews>
    <sheetView zoomScale="90" zoomScaleNormal="90" zoomScaleSheetLayoutView="118" workbookViewId="0">
      <selection activeCell="K3" sqref="K3:M3"/>
    </sheetView>
  </sheetViews>
  <sheetFormatPr defaultRowHeight="15" x14ac:dyDescent="0.25"/>
  <cols>
    <col min="1" max="1" width="5.28515625" customWidth="1"/>
    <col min="2" max="2" width="26.5703125" customWidth="1"/>
    <col min="3" max="3" width="18.7109375" customWidth="1"/>
    <col min="4" max="4" width="17" customWidth="1"/>
    <col min="5" max="5" width="15.42578125" customWidth="1"/>
    <col min="6" max="6" width="13" customWidth="1"/>
    <col min="7" max="8" width="11.5703125" customWidth="1"/>
    <col min="9" max="10" width="11.5703125" style="15" customWidth="1"/>
    <col min="11" max="11" width="12.85546875" style="15" customWidth="1"/>
    <col min="12" max="12" width="15.85546875" customWidth="1"/>
    <col min="13" max="13" width="25.2851562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 x14ac:dyDescent="0.3">
      <c r="A1" s="19"/>
      <c r="B1" s="19"/>
      <c r="C1" s="19"/>
      <c r="D1" s="19"/>
      <c r="E1" s="19"/>
      <c r="F1" s="19"/>
      <c r="G1" s="19"/>
      <c r="H1" s="19"/>
      <c r="I1" s="20"/>
      <c r="J1" s="70"/>
      <c r="K1" s="209" t="s">
        <v>161</v>
      </c>
      <c r="L1" s="209"/>
      <c r="M1" s="209"/>
    </row>
    <row r="2" spans="1:15" ht="18.75" x14ac:dyDescent="0.3">
      <c r="A2" s="19"/>
      <c r="B2" s="19"/>
      <c r="C2" s="19"/>
      <c r="D2" s="19"/>
      <c r="E2" s="19"/>
      <c r="F2" s="19"/>
      <c r="G2" s="19"/>
      <c r="H2" s="19"/>
      <c r="I2" s="20"/>
      <c r="J2" s="210" t="s">
        <v>113</v>
      </c>
      <c r="K2" s="210"/>
      <c r="L2" s="210"/>
      <c r="M2" s="210"/>
    </row>
    <row r="3" spans="1:15" ht="18.75" x14ac:dyDescent="0.3">
      <c r="A3" s="19"/>
      <c r="B3" s="19"/>
      <c r="C3" s="19"/>
      <c r="D3" s="19"/>
      <c r="E3" s="19"/>
      <c r="F3" s="19"/>
      <c r="G3" s="19"/>
      <c r="H3" s="19"/>
      <c r="I3" s="20"/>
      <c r="J3" s="70"/>
      <c r="K3" s="211" t="s">
        <v>175</v>
      </c>
      <c r="L3" s="211"/>
      <c r="M3" s="211"/>
    </row>
    <row r="4" spans="1:15" ht="18.75" customHeight="1" x14ac:dyDescent="0.3">
      <c r="A4" s="19"/>
      <c r="B4" s="19"/>
      <c r="C4" s="19"/>
      <c r="D4" s="19"/>
      <c r="E4" s="19"/>
      <c r="F4" s="19"/>
      <c r="G4" s="204" t="s">
        <v>159</v>
      </c>
      <c r="H4" s="204"/>
      <c r="I4" s="204"/>
      <c r="J4" s="204"/>
      <c r="K4" s="204"/>
      <c r="L4" s="204"/>
      <c r="M4" s="204"/>
    </row>
    <row r="5" spans="1:15" ht="43.5" customHeight="1" x14ac:dyDescent="0.25">
      <c r="A5" s="19"/>
      <c r="B5" s="19"/>
      <c r="C5" s="19"/>
      <c r="D5" s="19"/>
      <c r="E5" s="19"/>
      <c r="F5" s="19"/>
      <c r="G5" s="217" t="s">
        <v>104</v>
      </c>
      <c r="H5" s="217"/>
      <c r="I5" s="217"/>
      <c r="J5" s="217"/>
      <c r="K5" s="217"/>
      <c r="L5" s="217"/>
      <c r="M5" s="217"/>
    </row>
    <row r="6" spans="1:15" ht="42.75" customHeight="1" x14ac:dyDescent="0.25">
      <c r="A6" s="218" t="s">
        <v>71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</row>
    <row r="7" spans="1:15" ht="29.25" customHeight="1" x14ac:dyDescent="0.25">
      <c r="A7" s="212" t="s">
        <v>13</v>
      </c>
      <c r="B7" s="212" t="s">
        <v>14</v>
      </c>
      <c r="C7" s="237" t="s">
        <v>16</v>
      </c>
      <c r="D7" s="212" t="s">
        <v>15</v>
      </c>
      <c r="E7" s="212" t="s">
        <v>52</v>
      </c>
      <c r="F7" s="212" t="s">
        <v>17</v>
      </c>
      <c r="G7" s="219" t="s">
        <v>18</v>
      </c>
      <c r="H7" s="220"/>
      <c r="I7" s="220"/>
      <c r="J7" s="220"/>
      <c r="K7" s="220"/>
      <c r="L7" s="212" t="s">
        <v>19</v>
      </c>
      <c r="M7" s="212" t="s">
        <v>20</v>
      </c>
      <c r="N7" s="7"/>
    </row>
    <row r="8" spans="1:15" ht="75.75" customHeight="1" x14ac:dyDescent="0.25">
      <c r="A8" s="213"/>
      <c r="B8" s="213"/>
      <c r="C8" s="238"/>
      <c r="D8" s="213"/>
      <c r="E8" s="213"/>
      <c r="F8" s="213"/>
      <c r="G8" s="9" t="s">
        <v>46</v>
      </c>
      <c r="H8" s="9" t="s">
        <v>47</v>
      </c>
      <c r="I8" s="17" t="s">
        <v>61</v>
      </c>
      <c r="J8" s="17" t="s">
        <v>62</v>
      </c>
      <c r="K8" s="17" t="s">
        <v>63</v>
      </c>
      <c r="L8" s="213"/>
      <c r="M8" s="213"/>
      <c r="N8" s="7"/>
    </row>
    <row r="9" spans="1:15" s="2" customFormat="1" x14ac:dyDescent="0.25">
      <c r="A9" s="10">
        <v>1</v>
      </c>
      <c r="B9" s="9">
        <v>2</v>
      </c>
      <c r="C9" s="9">
        <v>3</v>
      </c>
      <c r="D9" s="9">
        <v>4</v>
      </c>
      <c r="E9" s="12">
        <v>5</v>
      </c>
      <c r="F9" s="9">
        <v>6</v>
      </c>
      <c r="G9" s="9">
        <v>7</v>
      </c>
      <c r="H9" s="9">
        <v>8</v>
      </c>
      <c r="I9" s="17">
        <v>9</v>
      </c>
      <c r="J9" s="17">
        <v>10</v>
      </c>
      <c r="K9" s="17">
        <v>11</v>
      </c>
      <c r="L9" s="9">
        <v>12</v>
      </c>
      <c r="M9" s="9">
        <v>13</v>
      </c>
      <c r="N9" s="8"/>
    </row>
    <row r="10" spans="1:15" ht="26.25" customHeight="1" x14ac:dyDescent="0.25">
      <c r="A10" s="225" t="s">
        <v>21</v>
      </c>
      <c r="B10" s="214" t="s">
        <v>101</v>
      </c>
      <c r="C10" s="221" t="s">
        <v>59</v>
      </c>
      <c r="D10" s="24" t="s">
        <v>10</v>
      </c>
      <c r="E10" s="25">
        <f>E11+E12</f>
        <v>50</v>
      </c>
      <c r="F10" s="26">
        <f t="shared" ref="F10:F15" si="0">G10+H10+I10+J10+K10</f>
        <v>60300</v>
      </c>
      <c r="G10" s="27">
        <f>G11+G12</f>
        <v>2100</v>
      </c>
      <c r="H10" s="27">
        <f>H11+H12</f>
        <v>50</v>
      </c>
      <c r="I10" s="27">
        <f>I11+I12</f>
        <v>58050</v>
      </c>
      <c r="J10" s="27">
        <f>J11+J12</f>
        <v>50</v>
      </c>
      <c r="K10" s="27">
        <f>K11+K12</f>
        <v>50</v>
      </c>
      <c r="L10" s="214" t="s">
        <v>2</v>
      </c>
      <c r="M10" s="214" t="s">
        <v>64</v>
      </c>
      <c r="N10" s="7"/>
    </row>
    <row r="11" spans="1:15" ht="26.25" customHeight="1" x14ac:dyDescent="0.25">
      <c r="A11" s="226"/>
      <c r="B11" s="215"/>
      <c r="C11" s="222"/>
      <c r="D11" s="28" t="s">
        <v>11</v>
      </c>
      <c r="E11" s="25">
        <f>E14+E17</f>
        <v>0</v>
      </c>
      <c r="F11" s="26">
        <f t="shared" si="0"/>
        <v>48198</v>
      </c>
      <c r="G11" s="29">
        <f t="shared" ref="G11:K12" si="1">G14+G17</f>
        <v>0</v>
      </c>
      <c r="H11" s="29">
        <f t="shared" si="1"/>
        <v>0</v>
      </c>
      <c r="I11" s="29">
        <f t="shared" si="1"/>
        <v>48198</v>
      </c>
      <c r="J11" s="29">
        <f t="shared" si="1"/>
        <v>0</v>
      </c>
      <c r="K11" s="29">
        <f t="shared" si="1"/>
        <v>0</v>
      </c>
      <c r="L11" s="215"/>
      <c r="M11" s="215"/>
      <c r="N11" s="7"/>
    </row>
    <row r="12" spans="1:15" ht="28.5" customHeight="1" x14ac:dyDescent="0.25">
      <c r="A12" s="239"/>
      <c r="B12" s="216"/>
      <c r="C12" s="223"/>
      <c r="D12" s="28" t="s">
        <v>12</v>
      </c>
      <c r="E12" s="25">
        <f>E15+E18</f>
        <v>50</v>
      </c>
      <c r="F12" s="26">
        <f t="shared" si="0"/>
        <v>12102</v>
      </c>
      <c r="G12" s="29">
        <f>G15+G18+G20</f>
        <v>2100</v>
      </c>
      <c r="H12" s="29">
        <f t="shared" si="1"/>
        <v>50</v>
      </c>
      <c r="I12" s="29">
        <f t="shared" si="1"/>
        <v>9852</v>
      </c>
      <c r="J12" s="29">
        <f t="shared" si="1"/>
        <v>50</v>
      </c>
      <c r="K12" s="29">
        <f t="shared" si="1"/>
        <v>50</v>
      </c>
      <c r="L12" s="216"/>
      <c r="M12" s="216"/>
      <c r="N12" s="7"/>
    </row>
    <row r="13" spans="1:15" ht="28.5" customHeight="1" x14ac:dyDescent="0.25">
      <c r="A13" s="225" t="s">
        <v>22</v>
      </c>
      <c r="B13" s="214" t="s">
        <v>126</v>
      </c>
      <c r="C13" s="221" t="s">
        <v>59</v>
      </c>
      <c r="D13" s="28" t="s">
        <v>10</v>
      </c>
      <c r="E13" s="30">
        <f>E14+E15</f>
        <v>50</v>
      </c>
      <c r="F13" s="26">
        <f t="shared" si="0"/>
        <v>200</v>
      </c>
      <c r="G13" s="29">
        <f>G14+G15</f>
        <v>0</v>
      </c>
      <c r="H13" s="29">
        <f>H14+H15</f>
        <v>50</v>
      </c>
      <c r="I13" s="29">
        <f>I14+I15</f>
        <v>50</v>
      </c>
      <c r="J13" s="29">
        <f>J14+J15</f>
        <v>50</v>
      </c>
      <c r="K13" s="29">
        <f>K14+K15</f>
        <v>50</v>
      </c>
      <c r="L13" s="214" t="s">
        <v>2</v>
      </c>
      <c r="M13" s="214" t="s">
        <v>65</v>
      </c>
      <c r="N13" s="7"/>
    </row>
    <row r="14" spans="1:15" ht="26.25" customHeight="1" x14ac:dyDescent="0.25">
      <c r="A14" s="226"/>
      <c r="B14" s="215"/>
      <c r="C14" s="222"/>
      <c r="D14" s="28" t="s">
        <v>11</v>
      </c>
      <c r="E14" s="30">
        <v>0</v>
      </c>
      <c r="F14" s="26">
        <f t="shared" si="0"/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15"/>
      <c r="M14" s="215"/>
      <c r="N14" s="7"/>
    </row>
    <row r="15" spans="1:15" ht="32.25" customHeight="1" x14ac:dyDescent="0.25">
      <c r="A15" s="226"/>
      <c r="B15" s="215"/>
      <c r="C15" s="222"/>
      <c r="D15" s="31" t="s">
        <v>12</v>
      </c>
      <c r="E15" s="32">
        <v>50</v>
      </c>
      <c r="F15" s="33">
        <f t="shared" si="0"/>
        <v>200</v>
      </c>
      <c r="G15" s="34">
        <v>0</v>
      </c>
      <c r="H15" s="34">
        <v>50</v>
      </c>
      <c r="I15" s="35">
        <v>50</v>
      </c>
      <c r="J15" s="34">
        <v>50</v>
      </c>
      <c r="K15" s="34">
        <v>50</v>
      </c>
      <c r="L15" s="215"/>
      <c r="M15" s="216"/>
      <c r="N15" s="7"/>
    </row>
    <row r="16" spans="1:15" ht="32.25" customHeight="1" x14ac:dyDescent="0.25">
      <c r="A16" s="224" t="s">
        <v>23</v>
      </c>
      <c r="B16" s="214" t="s">
        <v>127</v>
      </c>
      <c r="C16" s="221" t="s">
        <v>59</v>
      </c>
      <c r="D16" s="28" t="s">
        <v>10</v>
      </c>
      <c r="E16" s="30">
        <f>E17+E18</f>
        <v>0</v>
      </c>
      <c r="F16" s="26">
        <f>G16+H16+I16+J16+K16</f>
        <v>58000</v>
      </c>
      <c r="G16" s="29">
        <f>G17+G18</f>
        <v>0</v>
      </c>
      <c r="H16" s="29">
        <f>H17+H18</f>
        <v>0</v>
      </c>
      <c r="I16" s="29">
        <f>I17+I18</f>
        <v>58000</v>
      </c>
      <c r="J16" s="29">
        <f>J17+J18</f>
        <v>0</v>
      </c>
      <c r="K16" s="29">
        <f>K17+K18</f>
        <v>0</v>
      </c>
      <c r="L16" s="214" t="s">
        <v>2</v>
      </c>
      <c r="M16" s="214" t="s">
        <v>65</v>
      </c>
      <c r="N16" s="7"/>
      <c r="O16" s="15"/>
    </row>
    <row r="17" spans="1:15" ht="32.25" customHeight="1" x14ac:dyDescent="0.25">
      <c r="A17" s="224"/>
      <c r="B17" s="215"/>
      <c r="C17" s="222"/>
      <c r="D17" s="28" t="s">
        <v>11</v>
      </c>
      <c r="E17" s="30">
        <v>0</v>
      </c>
      <c r="F17" s="26">
        <f>G17+H17+I17+J17+K17</f>
        <v>48198</v>
      </c>
      <c r="G17" s="29">
        <v>0</v>
      </c>
      <c r="H17" s="29">
        <v>0</v>
      </c>
      <c r="I17" s="29">
        <v>48198</v>
      </c>
      <c r="J17" s="29">
        <v>0</v>
      </c>
      <c r="K17" s="29">
        <v>0</v>
      </c>
      <c r="L17" s="215"/>
      <c r="M17" s="215"/>
      <c r="N17" s="7"/>
      <c r="O17" s="15"/>
    </row>
    <row r="18" spans="1:15" ht="32.25" customHeight="1" x14ac:dyDescent="0.25">
      <c r="A18" s="224"/>
      <c r="B18" s="215"/>
      <c r="C18" s="222"/>
      <c r="D18" s="31" t="s">
        <v>12</v>
      </c>
      <c r="E18" s="32">
        <v>0</v>
      </c>
      <c r="F18" s="33">
        <f>G18+H18+I18+J18+K18</f>
        <v>9802</v>
      </c>
      <c r="G18" s="34">
        <v>0</v>
      </c>
      <c r="H18" s="34">
        <v>0</v>
      </c>
      <c r="I18" s="35">
        <v>9802</v>
      </c>
      <c r="J18" s="34">
        <v>0</v>
      </c>
      <c r="K18" s="34">
        <v>0</v>
      </c>
      <c r="L18" s="215"/>
      <c r="M18" s="215"/>
      <c r="N18" s="7"/>
      <c r="O18" s="15"/>
    </row>
    <row r="19" spans="1:15" ht="32.25" customHeight="1" x14ac:dyDescent="0.25">
      <c r="A19" s="224" t="s">
        <v>24</v>
      </c>
      <c r="B19" s="227" t="s">
        <v>158</v>
      </c>
      <c r="C19" s="228" t="s">
        <v>59</v>
      </c>
      <c r="D19" s="181" t="s">
        <v>10</v>
      </c>
      <c r="E19" s="30">
        <f>E20</f>
        <v>0</v>
      </c>
      <c r="F19" s="25">
        <f>G19+H19+I19+J19+K19</f>
        <v>2100</v>
      </c>
      <c r="G19" s="25">
        <f>G20</f>
        <v>2100</v>
      </c>
      <c r="H19" s="25">
        <f t="shared" ref="H19:K19" si="2">H20</f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227" t="s">
        <v>2</v>
      </c>
      <c r="M19" s="227" t="s">
        <v>65</v>
      </c>
      <c r="N19" s="7"/>
      <c r="O19" s="15"/>
    </row>
    <row r="20" spans="1:15" ht="41.25" customHeight="1" x14ac:dyDescent="0.25">
      <c r="A20" s="224"/>
      <c r="B20" s="227"/>
      <c r="C20" s="228"/>
      <c r="D20" s="181" t="s">
        <v>12</v>
      </c>
      <c r="E20" s="30">
        <v>0</v>
      </c>
      <c r="F20" s="25">
        <f>G20+H20+I20+J20+K20</f>
        <v>2100</v>
      </c>
      <c r="G20" s="25">
        <v>2100</v>
      </c>
      <c r="H20" s="25">
        <v>0</v>
      </c>
      <c r="I20" s="81">
        <v>0</v>
      </c>
      <c r="J20" s="25">
        <v>0</v>
      </c>
      <c r="K20" s="25">
        <v>0</v>
      </c>
      <c r="L20" s="227"/>
      <c r="M20" s="227"/>
      <c r="N20" s="7"/>
      <c r="O20" s="15"/>
    </row>
    <row r="21" spans="1:15" ht="23.25" customHeight="1" x14ac:dyDescent="0.25">
      <c r="A21" s="235" t="s">
        <v>25</v>
      </c>
      <c r="B21" s="227" t="s">
        <v>102</v>
      </c>
      <c r="C21" s="228" t="s">
        <v>60</v>
      </c>
      <c r="D21" s="142" t="s">
        <v>37</v>
      </c>
      <c r="E21" s="25">
        <f>E22+E23</f>
        <v>523585</v>
      </c>
      <c r="F21" s="25">
        <f t="shared" ref="F21:K21" si="3">F22+F23</f>
        <v>2671336.15</v>
      </c>
      <c r="G21" s="25">
        <f t="shared" si="3"/>
        <v>492298.6</v>
      </c>
      <c r="H21" s="25">
        <f t="shared" si="3"/>
        <v>524865.55000000005</v>
      </c>
      <c r="I21" s="25">
        <f t="shared" si="3"/>
        <v>525956</v>
      </c>
      <c r="J21" s="25">
        <f t="shared" si="3"/>
        <v>561147</v>
      </c>
      <c r="K21" s="25">
        <f t="shared" si="3"/>
        <v>567069</v>
      </c>
      <c r="L21" s="227" t="s">
        <v>2</v>
      </c>
      <c r="M21" s="224"/>
      <c r="N21" s="7"/>
      <c r="O21" s="15"/>
    </row>
    <row r="22" spans="1:15" ht="27" customHeight="1" x14ac:dyDescent="0.25">
      <c r="A22" s="235"/>
      <c r="B22" s="227"/>
      <c r="C22" s="228"/>
      <c r="D22" s="143" t="s">
        <v>11</v>
      </c>
      <c r="E22" s="25">
        <f>E25+E27+E28</f>
        <v>351910</v>
      </c>
      <c r="F22" s="25">
        <f>G22+H22+I22+J22+K22</f>
        <v>1809778</v>
      </c>
      <c r="G22" s="25">
        <f>G25+G27+G28</f>
        <v>354582</v>
      </c>
      <c r="H22" s="25">
        <f>H24+H27+H28</f>
        <v>363799</v>
      </c>
      <c r="I22" s="25">
        <f>I24+I27+I28</f>
        <v>363799</v>
      </c>
      <c r="J22" s="25">
        <f>J24+J27+J28</f>
        <v>363799</v>
      </c>
      <c r="K22" s="25">
        <f>K24+K27+K28</f>
        <v>363799</v>
      </c>
      <c r="L22" s="227"/>
      <c r="M22" s="224"/>
      <c r="N22" s="7"/>
      <c r="O22" s="15"/>
    </row>
    <row r="23" spans="1:15" ht="23.25" customHeight="1" x14ac:dyDescent="0.25">
      <c r="A23" s="236"/>
      <c r="B23" s="227"/>
      <c r="C23" s="228"/>
      <c r="D23" s="143" t="s">
        <v>12</v>
      </c>
      <c r="E23" s="25">
        <f>E26+E29+E30</f>
        <v>171675</v>
      </c>
      <c r="F23" s="25">
        <f>G23+H23+I23+J23+K23</f>
        <v>861558.15</v>
      </c>
      <c r="G23" s="25">
        <f>G26+G29+G30</f>
        <v>137716.6</v>
      </c>
      <c r="H23" s="25">
        <f>H26+H29+H30</f>
        <v>161066.54999999999</v>
      </c>
      <c r="I23" s="25">
        <f>I26+I29+I30</f>
        <v>162157</v>
      </c>
      <c r="J23" s="25">
        <f>J26+J29+J30</f>
        <v>197348</v>
      </c>
      <c r="K23" s="25">
        <f>K26+K29+K30</f>
        <v>203270</v>
      </c>
      <c r="L23" s="227"/>
      <c r="M23" s="224"/>
      <c r="N23" s="7"/>
      <c r="O23" s="15"/>
    </row>
    <row r="24" spans="1:15" ht="60" customHeight="1" x14ac:dyDescent="0.25">
      <c r="A24" s="224" t="s">
        <v>26</v>
      </c>
      <c r="B24" s="229" t="s">
        <v>128</v>
      </c>
      <c r="C24" s="232" t="s">
        <v>60</v>
      </c>
      <c r="D24" s="143" t="s">
        <v>10</v>
      </c>
      <c r="E24" s="25">
        <v>325819</v>
      </c>
      <c r="F24" s="25">
        <f t="shared" ref="F24:K24" si="4">F25+F26</f>
        <v>1682971</v>
      </c>
      <c r="G24" s="25">
        <f t="shared" si="4"/>
        <v>332851</v>
      </c>
      <c r="H24" s="25">
        <f t="shared" si="4"/>
        <v>337530</v>
      </c>
      <c r="I24" s="25">
        <f t="shared" si="4"/>
        <v>337530</v>
      </c>
      <c r="J24" s="25">
        <f t="shared" si="4"/>
        <v>337530</v>
      </c>
      <c r="K24" s="25">
        <f t="shared" si="4"/>
        <v>337530</v>
      </c>
      <c r="L24" s="227" t="s">
        <v>67</v>
      </c>
      <c r="M24" s="224"/>
      <c r="N24" s="7"/>
      <c r="O24" s="15"/>
    </row>
    <row r="25" spans="1:15" ht="69" customHeight="1" x14ac:dyDescent="0.25">
      <c r="A25" s="224"/>
      <c r="B25" s="230"/>
      <c r="C25" s="233"/>
      <c r="D25" s="143" t="s">
        <v>11</v>
      </c>
      <c r="E25" s="25">
        <v>325819</v>
      </c>
      <c r="F25" s="30">
        <f t="shared" ref="F25:F30" si="5">G25+H25+I25+J25+K25</f>
        <v>1682971</v>
      </c>
      <c r="G25" s="38">
        <v>332851</v>
      </c>
      <c r="H25" s="38">
        <v>337530</v>
      </c>
      <c r="I25" s="38">
        <v>337530</v>
      </c>
      <c r="J25" s="38">
        <v>337530</v>
      </c>
      <c r="K25" s="38">
        <v>337530</v>
      </c>
      <c r="L25" s="227"/>
      <c r="M25" s="224"/>
      <c r="N25" s="7"/>
      <c r="O25" s="15"/>
    </row>
    <row r="26" spans="1:15" ht="61.5" customHeight="1" x14ac:dyDescent="0.25">
      <c r="A26" s="224"/>
      <c r="B26" s="231"/>
      <c r="C26" s="234"/>
      <c r="D26" s="143" t="s">
        <v>12</v>
      </c>
      <c r="E26" s="25">
        <v>0</v>
      </c>
      <c r="F26" s="30">
        <f t="shared" si="5"/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27"/>
      <c r="M26" s="224"/>
      <c r="N26" s="7"/>
      <c r="O26" s="15"/>
    </row>
    <row r="27" spans="1:15" ht="155.25" customHeight="1" x14ac:dyDescent="0.25">
      <c r="A27" s="39" t="s">
        <v>27</v>
      </c>
      <c r="B27" s="40" t="s">
        <v>129</v>
      </c>
      <c r="C27" s="41" t="s">
        <v>60</v>
      </c>
      <c r="D27" s="42" t="s">
        <v>11</v>
      </c>
      <c r="E27" s="43">
        <v>3769</v>
      </c>
      <c r="F27" s="44">
        <f t="shared" si="5"/>
        <v>18487</v>
      </c>
      <c r="G27" s="152">
        <v>2935</v>
      </c>
      <c r="H27" s="45">
        <v>3888</v>
      </c>
      <c r="I27" s="45">
        <v>3888</v>
      </c>
      <c r="J27" s="45">
        <v>3888</v>
      </c>
      <c r="K27" s="45">
        <v>3888</v>
      </c>
      <c r="L27" s="46" t="s">
        <v>50</v>
      </c>
      <c r="M27" s="37" t="s">
        <v>45</v>
      </c>
      <c r="N27" s="7"/>
      <c r="O27" s="15"/>
    </row>
    <row r="28" spans="1:15" ht="108" customHeight="1" x14ac:dyDescent="0.25">
      <c r="A28" s="47" t="s">
        <v>28</v>
      </c>
      <c r="B28" s="48" t="s">
        <v>130</v>
      </c>
      <c r="C28" s="143" t="s">
        <v>66</v>
      </c>
      <c r="D28" s="143" t="s">
        <v>11</v>
      </c>
      <c r="E28" s="30">
        <v>22322</v>
      </c>
      <c r="F28" s="25">
        <f t="shared" si="5"/>
        <v>108320</v>
      </c>
      <c r="G28" s="30">
        <v>18796</v>
      </c>
      <c r="H28" s="30">
        <v>22381</v>
      </c>
      <c r="I28" s="30">
        <v>22381</v>
      </c>
      <c r="J28" s="30">
        <v>22381</v>
      </c>
      <c r="K28" s="30">
        <v>22381</v>
      </c>
      <c r="L28" s="48" t="s">
        <v>67</v>
      </c>
      <c r="M28" s="36"/>
      <c r="N28" s="7"/>
      <c r="O28" s="15"/>
    </row>
    <row r="29" spans="1:15" ht="70.5" customHeight="1" x14ac:dyDescent="0.25">
      <c r="A29" s="47" t="s">
        <v>29</v>
      </c>
      <c r="B29" s="49" t="s">
        <v>131</v>
      </c>
      <c r="C29" s="143" t="s">
        <v>60</v>
      </c>
      <c r="D29" s="143" t="s">
        <v>12</v>
      </c>
      <c r="E29" s="30">
        <v>171675</v>
      </c>
      <c r="F29" s="25">
        <f t="shared" si="5"/>
        <v>861558.15</v>
      </c>
      <c r="G29" s="30">
        <v>137716.6</v>
      </c>
      <c r="H29" s="25">
        <f>161604-537.45</f>
        <v>161066.54999999999</v>
      </c>
      <c r="I29" s="168">
        <v>162157</v>
      </c>
      <c r="J29" s="25">
        <v>197348</v>
      </c>
      <c r="K29" s="25">
        <v>203270</v>
      </c>
      <c r="L29" s="48" t="s">
        <v>67</v>
      </c>
      <c r="M29" s="36"/>
      <c r="N29" s="7"/>
      <c r="O29" s="15"/>
    </row>
    <row r="30" spans="1:15" ht="61.5" customHeight="1" x14ac:dyDescent="0.3">
      <c r="A30" s="47" t="s">
        <v>69</v>
      </c>
      <c r="B30" s="49" t="s">
        <v>132</v>
      </c>
      <c r="C30" s="60" t="s">
        <v>60</v>
      </c>
      <c r="D30" s="60" t="s">
        <v>12</v>
      </c>
      <c r="E30" s="30">
        <v>0</v>
      </c>
      <c r="F30" s="25">
        <f t="shared" si="5"/>
        <v>0</v>
      </c>
      <c r="G30" s="30">
        <v>0</v>
      </c>
      <c r="H30" s="25">
        <v>0</v>
      </c>
      <c r="I30" s="25">
        <v>0</v>
      </c>
      <c r="J30" s="25">
        <v>0</v>
      </c>
      <c r="K30" s="25">
        <v>0</v>
      </c>
      <c r="L30" s="48"/>
      <c r="M30" s="184"/>
      <c r="N30" s="7"/>
      <c r="O30" s="15"/>
    </row>
    <row r="31" spans="1:15" ht="14.25" customHeight="1" x14ac:dyDescent="0.3">
      <c r="M31" s="183" t="s">
        <v>168</v>
      </c>
    </row>
    <row r="33" spans="2:10" x14ac:dyDescent="0.25">
      <c r="B33" s="5"/>
      <c r="C33" s="5"/>
      <c r="D33" s="5"/>
      <c r="E33" s="5"/>
      <c r="F33" s="5"/>
      <c r="G33" s="5"/>
      <c r="J33" s="18"/>
    </row>
    <row r="34" spans="2:10" x14ac:dyDescent="0.25">
      <c r="B34" s="5"/>
      <c r="C34" s="5"/>
    </row>
    <row r="35" spans="2:10" x14ac:dyDescent="0.25">
      <c r="B35" s="5"/>
    </row>
    <row r="36" spans="2:10" x14ac:dyDescent="0.25">
      <c r="B36" s="5"/>
    </row>
    <row r="37" spans="2:10" x14ac:dyDescent="0.25">
      <c r="B37" s="5"/>
    </row>
  </sheetData>
  <sheetProtection selectLockedCells="1" selectUnlockedCells="1"/>
  <mergeCells count="45">
    <mergeCell ref="B7:B8"/>
    <mergeCell ref="F7:F8"/>
    <mergeCell ref="C7:C8"/>
    <mergeCell ref="B16:B18"/>
    <mergeCell ref="A10:A12"/>
    <mergeCell ref="B13:B15"/>
    <mergeCell ref="B10:B12"/>
    <mergeCell ref="C19:C20"/>
    <mergeCell ref="L19:L20"/>
    <mergeCell ref="M19:M20"/>
    <mergeCell ref="A19:A20"/>
    <mergeCell ref="B19:B20"/>
    <mergeCell ref="M24:M26"/>
    <mergeCell ref="B21:B23"/>
    <mergeCell ref="C21:C23"/>
    <mergeCell ref="L21:L23"/>
    <mergeCell ref="A24:A26"/>
    <mergeCell ref="B24:B26"/>
    <mergeCell ref="C24:C26"/>
    <mergeCell ref="A21:A23"/>
    <mergeCell ref="L24:L26"/>
    <mergeCell ref="M21:M23"/>
    <mergeCell ref="L10:L12"/>
    <mergeCell ref="C10:C12"/>
    <mergeCell ref="A16:A18"/>
    <mergeCell ref="C16:C18"/>
    <mergeCell ref="L13:L15"/>
    <mergeCell ref="C13:C15"/>
    <mergeCell ref="A13:A15"/>
    <mergeCell ref="K1:M1"/>
    <mergeCell ref="J2:M2"/>
    <mergeCell ref="K3:M3"/>
    <mergeCell ref="M7:M8"/>
    <mergeCell ref="L16:L18"/>
    <mergeCell ref="L7:L8"/>
    <mergeCell ref="M16:M18"/>
    <mergeCell ref="G4:M4"/>
    <mergeCell ref="M13:M15"/>
    <mergeCell ref="G5:M5"/>
    <mergeCell ref="A6:M6"/>
    <mergeCell ref="M10:M12"/>
    <mergeCell ref="E7:E8"/>
    <mergeCell ref="D7:D8"/>
    <mergeCell ref="A7:A8"/>
    <mergeCell ref="G7:K7"/>
  </mergeCells>
  <phoneticPr fontId="19" type="noConversion"/>
  <pageMargins left="0.27559055118110237" right="0.31496062992125984" top="0.6692913385826772" bottom="0.39370078740157483" header="0.27559055118110237" footer="0.47244094488188981"/>
  <pageSetup paperSize="9" scale="72" firstPageNumber="5" fitToHeight="0" orientation="landscape" useFirstPageNumber="1" horizontalDpi="300" verticalDpi="300" r:id="rId1"/>
  <headerFooter differentOddEven="1" alignWithMargins="0">
    <oddHeader>&amp;C5</oddHeader>
    <evenHeader>&amp;C&amp;P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Layout" topLeftCell="C1" zoomScaleSheetLayoutView="66" workbookViewId="0">
      <selection activeCell="H3" sqref="H3:J3"/>
    </sheetView>
  </sheetViews>
  <sheetFormatPr defaultRowHeight="15" x14ac:dyDescent="0.25"/>
  <cols>
    <col min="1" max="1" width="23.42578125" customWidth="1"/>
    <col min="2" max="2" width="15.28515625" customWidth="1"/>
    <col min="3" max="3" width="17.5703125" customWidth="1"/>
    <col min="4" max="4" width="20.140625" customWidth="1"/>
    <col min="5" max="5" width="16" customWidth="1"/>
    <col min="6" max="9" width="14" customWidth="1"/>
    <col min="10" max="10" width="17.5703125" customWidth="1"/>
    <col min="11" max="11" width="4.5703125" customWidth="1"/>
  </cols>
  <sheetData>
    <row r="1" spans="1:11" ht="18.75" x14ac:dyDescent="0.3">
      <c r="A1" s="19"/>
      <c r="B1" s="19"/>
      <c r="C1" s="19"/>
      <c r="D1" s="19"/>
      <c r="E1" s="19"/>
      <c r="F1" s="19"/>
      <c r="G1" s="1"/>
      <c r="H1" s="196" t="s">
        <v>162</v>
      </c>
      <c r="I1" s="196"/>
      <c r="J1" s="196"/>
    </row>
    <row r="2" spans="1:11" ht="18.75" x14ac:dyDescent="0.3">
      <c r="A2" s="19"/>
      <c r="B2" s="19"/>
      <c r="C2" s="19"/>
      <c r="D2" s="19"/>
      <c r="E2" s="19"/>
      <c r="F2" s="19"/>
      <c r="G2" s="196" t="s">
        <v>125</v>
      </c>
      <c r="H2" s="196"/>
      <c r="I2" s="196"/>
      <c r="J2" s="196"/>
    </row>
    <row r="3" spans="1:11" ht="18.75" x14ac:dyDescent="0.3">
      <c r="A3" s="19"/>
      <c r="B3" s="19"/>
      <c r="C3" s="19"/>
      <c r="D3" s="19"/>
      <c r="E3" s="19"/>
      <c r="F3" s="19"/>
      <c r="G3" s="1"/>
      <c r="H3" s="197" t="s">
        <v>175</v>
      </c>
      <c r="I3" s="197"/>
      <c r="J3" s="197"/>
    </row>
    <row r="4" spans="1:11" ht="13.5" customHeight="1" x14ac:dyDescent="0.25">
      <c r="A4" s="19"/>
      <c r="B4" s="19"/>
      <c r="C4" s="19"/>
      <c r="D4" s="19"/>
      <c r="E4" s="19"/>
      <c r="F4" s="217" t="s">
        <v>172</v>
      </c>
      <c r="G4" s="217"/>
      <c r="H4" s="217"/>
      <c r="I4" s="217"/>
      <c r="J4" s="217"/>
    </row>
    <row r="5" spans="1:11" ht="69" customHeight="1" x14ac:dyDescent="0.25">
      <c r="A5" s="19"/>
      <c r="B5" s="19"/>
      <c r="C5" s="19"/>
      <c r="D5" s="19"/>
      <c r="E5" s="19"/>
      <c r="F5" s="217"/>
      <c r="G5" s="217"/>
      <c r="H5" s="217"/>
      <c r="I5" s="217"/>
      <c r="J5" s="217"/>
    </row>
    <row r="6" spans="1:11" ht="43.5" customHeight="1" x14ac:dyDescent="0.25">
      <c r="A6" s="198" t="s">
        <v>72</v>
      </c>
      <c r="B6" s="198"/>
      <c r="C6" s="198"/>
      <c r="D6" s="198"/>
      <c r="E6" s="198"/>
      <c r="F6" s="198"/>
      <c r="G6" s="198"/>
      <c r="H6" s="198"/>
      <c r="I6" s="198"/>
      <c r="J6" s="198"/>
    </row>
    <row r="7" spans="1:11" ht="16.5" customHeight="1" x14ac:dyDescent="0.25">
      <c r="A7" s="71" t="s">
        <v>4</v>
      </c>
      <c r="B7" s="72"/>
      <c r="C7" s="245" t="s">
        <v>57</v>
      </c>
      <c r="D7" s="246"/>
      <c r="E7" s="246"/>
      <c r="F7" s="246"/>
      <c r="G7" s="246"/>
      <c r="H7" s="246"/>
      <c r="I7" s="246"/>
      <c r="J7" s="246"/>
      <c r="K7" s="7"/>
    </row>
    <row r="8" spans="1:11" ht="15.75" customHeight="1" x14ac:dyDescent="0.25">
      <c r="A8" s="240" t="s">
        <v>33</v>
      </c>
      <c r="B8" s="241" t="s">
        <v>6</v>
      </c>
      <c r="C8" s="241"/>
      <c r="D8" s="243" t="s">
        <v>34</v>
      </c>
      <c r="E8" s="242" t="s">
        <v>8</v>
      </c>
      <c r="F8" s="242"/>
      <c r="G8" s="242"/>
      <c r="H8" s="242"/>
      <c r="I8" s="242"/>
      <c r="J8" s="242"/>
      <c r="K8" s="7"/>
    </row>
    <row r="9" spans="1:11" ht="21" customHeight="1" x14ac:dyDescent="0.25">
      <c r="A9" s="240"/>
      <c r="B9" s="241"/>
      <c r="C9" s="241"/>
      <c r="D9" s="244"/>
      <c r="E9" s="59" t="s">
        <v>9</v>
      </c>
      <c r="F9" s="21" t="s">
        <v>46</v>
      </c>
      <c r="G9" s="22" t="s">
        <v>47</v>
      </c>
      <c r="H9" s="22" t="s">
        <v>61</v>
      </c>
      <c r="I9" s="22" t="s">
        <v>62</v>
      </c>
      <c r="J9" s="22" t="s">
        <v>63</v>
      </c>
      <c r="K9" s="7"/>
    </row>
    <row r="10" spans="1:11" ht="24" customHeight="1" x14ac:dyDescent="0.25">
      <c r="A10" s="240"/>
      <c r="B10" s="241" t="s">
        <v>57</v>
      </c>
      <c r="C10" s="241"/>
      <c r="D10" s="73" t="s">
        <v>54</v>
      </c>
      <c r="E10" s="74">
        <f>F10+G10+H10+I10+J10</f>
        <v>2870390.3</v>
      </c>
      <c r="F10" s="75">
        <f>F11+F13+F14+F12</f>
        <v>546986.80000000005</v>
      </c>
      <c r="G10" s="75">
        <f>G11+G13+G14</f>
        <v>598358.6</v>
      </c>
      <c r="H10" s="75">
        <f>H11+H13+H14</f>
        <v>599838.9</v>
      </c>
      <c r="I10" s="75">
        <f>I11+I13+I14</f>
        <v>559446</v>
      </c>
      <c r="J10" s="75">
        <f>J11+J13+J14</f>
        <v>565760</v>
      </c>
      <c r="K10" s="7"/>
    </row>
    <row r="11" spans="1:11" ht="29.25" customHeight="1" x14ac:dyDescent="0.25">
      <c r="A11" s="240"/>
      <c r="B11" s="241"/>
      <c r="C11" s="241"/>
      <c r="D11" s="76" t="s">
        <v>11</v>
      </c>
      <c r="E11" s="74">
        <f>F11+G11+H11+I11+J11</f>
        <v>2395177.7000000002</v>
      </c>
      <c r="F11" s="77">
        <f>'Приложение к подпрограмме II'!G12+'Приложение к подпрограмме II'!G21</f>
        <v>462528.7</v>
      </c>
      <c r="G11" s="77">
        <f>'Приложение к подпрограмме II'!H12+'Приложение к подпрограмме II'!H21</f>
        <v>511142</v>
      </c>
      <c r="H11" s="77">
        <f>'Приложение к подпрограмме II'!I12+'Приложение к подпрограмме II'!I21</f>
        <v>506815</v>
      </c>
      <c r="I11" s="77">
        <f>'Приложение к подпрограмме II'!J12+'Приложение к подпрограмме II'!J21</f>
        <v>457346</v>
      </c>
      <c r="J11" s="77">
        <f>'Приложение к подпрограмме II'!K12+'Приложение к подпрограмме II'!K21</f>
        <v>457346</v>
      </c>
      <c r="K11" s="7"/>
    </row>
    <row r="12" spans="1:11" ht="29.25" customHeight="1" x14ac:dyDescent="0.25">
      <c r="A12" s="240"/>
      <c r="B12" s="241"/>
      <c r="C12" s="241"/>
      <c r="D12" s="76" t="s">
        <v>171</v>
      </c>
      <c r="E12" s="74">
        <f>F12+G12+H12+I12+J12</f>
        <v>7474.3</v>
      </c>
      <c r="F12" s="74">
        <f>'Приложение к подпрограмме II'!G33</f>
        <v>7474.3</v>
      </c>
      <c r="G12" s="74">
        <f>'Приложение к подпрограмме II'!H33</f>
        <v>0</v>
      </c>
      <c r="H12" s="74">
        <f>'Приложение к подпрограмме II'!I33</f>
        <v>0</v>
      </c>
      <c r="I12" s="74">
        <f>'Приложение к подпрограмме II'!J33</f>
        <v>0</v>
      </c>
      <c r="J12" s="74">
        <f>'Приложение к подпрограмме II'!K33</f>
        <v>0</v>
      </c>
      <c r="K12" s="7"/>
    </row>
    <row r="13" spans="1:11" ht="30" customHeight="1" x14ac:dyDescent="0.25">
      <c r="A13" s="240"/>
      <c r="B13" s="241"/>
      <c r="C13" s="241"/>
      <c r="D13" s="78" t="s">
        <v>12</v>
      </c>
      <c r="E13" s="74">
        <f>F13+G13+H13+I13+J13</f>
        <v>467738.30000000005</v>
      </c>
      <c r="F13" s="74">
        <f>'Приложение к подпрограмме II'!G13+'Приложение к подпрограмме II'!G22+'Приложение к подпрограмме II'!G37</f>
        <v>76983.8</v>
      </c>
      <c r="G13" s="74">
        <f>'Приложение к подпрограмме II'!H13+'Приложение к подпрограмме II'!H22+'Приложение к подпрограмме II'!H37</f>
        <v>87216.6</v>
      </c>
      <c r="H13" s="74">
        <f>'Приложение к подпрограмме II'!I13+'Приложение к подпрограмме II'!I22+'Приложение к подпрограмме II'!I37</f>
        <v>93023.9</v>
      </c>
      <c r="I13" s="74">
        <f>'Приложение к подпрограмме II'!J13+'Приложение к подпрограмме II'!J22+'Приложение к подпрограмме II'!J37</f>
        <v>102100</v>
      </c>
      <c r="J13" s="74">
        <f>'Приложение к подпрограмме II'!K13+'Приложение к подпрограмме II'!K22+'Приложение к подпрограмме II'!K37</f>
        <v>108414</v>
      </c>
      <c r="K13" s="7"/>
    </row>
    <row r="14" spans="1:11" ht="22.5" customHeight="1" x14ac:dyDescent="0.25">
      <c r="A14" s="240"/>
      <c r="B14" s="241"/>
      <c r="C14" s="241"/>
      <c r="D14" s="78" t="s">
        <v>51</v>
      </c>
      <c r="E14" s="74">
        <f>F14+G14+H14+I14+J14</f>
        <v>0</v>
      </c>
      <c r="F14" s="79">
        <v>0</v>
      </c>
      <c r="G14" s="79">
        <v>0</v>
      </c>
      <c r="H14" s="79">
        <v>0</v>
      </c>
      <c r="I14" s="79">
        <v>0</v>
      </c>
      <c r="J14" s="79">
        <v>0</v>
      </c>
      <c r="K14" s="7"/>
    </row>
    <row r="15" spans="1:11" ht="18.75" x14ac:dyDescent="0.3">
      <c r="J15" s="183" t="s">
        <v>168</v>
      </c>
    </row>
    <row r="16" spans="1:11" x14ac:dyDescent="0.25">
      <c r="F16" s="5"/>
    </row>
    <row r="19" spans="6:6" x14ac:dyDescent="0.25">
      <c r="F19" s="5"/>
    </row>
  </sheetData>
  <sheetProtection selectLockedCells="1" selectUnlockedCells="1"/>
  <mergeCells count="11">
    <mergeCell ref="H1:J1"/>
    <mergeCell ref="G2:J2"/>
    <mergeCell ref="H3:J3"/>
    <mergeCell ref="A8:A14"/>
    <mergeCell ref="F4:J5"/>
    <mergeCell ref="A6:J6"/>
    <mergeCell ref="B8:C9"/>
    <mergeCell ref="B10:C14"/>
    <mergeCell ref="E8:J8"/>
    <mergeCell ref="D8:D9"/>
    <mergeCell ref="C7:J7"/>
  </mergeCells>
  <phoneticPr fontId="19" type="noConversion"/>
  <pageMargins left="0.59055118110236227" right="0.11811023622047245" top="0.35433070866141736" bottom="0.39370078740157483" header="0.11811023622047245" footer="0.35433070866141736"/>
  <pageSetup paperSize="9" scale="82" firstPageNumber="7" orientation="landscape" useFirstPageNumber="1" horizontalDpi="300" verticalDpi="300" r:id="rId1"/>
  <headerFooter alignWithMargins="0">
    <oddHeader>&amp;C7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view="pageBreakPreview" topLeftCell="A43" zoomScaleNormal="75" zoomScaleSheetLayoutView="100" workbookViewId="0">
      <selection activeCell="K3" sqref="K3:M3"/>
    </sheetView>
  </sheetViews>
  <sheetFormatPr defaultRowHeight="15" x14ac:dyDescent="0.25"/>
  <cols>
    <col min="1" max="1" width="5.42578125" customWidth="1"/>
    <col min="2" max="2" width="27.140625" customWidth="1"/>
    <col min="3" max="3" width="15.28515625" customWidth="1"/>
    <col min="4" max="4" width="12.5703125" style="3" customWidth="1"/>
    <col min="5" max="5" width="13" style="13" customWidth="1"/>
    <col min="6" max="6" width="13.7109375" customWidth="1"/>
    <col min="7" max="8" width="12.28515625" customWidth="1"/>
    <col min="9" max="11" width="12.28515625" style="15" customWidth="1"/>
    <col min="12" max="12" width="16.140625" customWidth="1"/>
    <col min="13" max="13" width="20.5703125" customWidth="1"/>
    <col min="14" max="14" width="6" customWidth="1"/>
    <col min="15" max="15" width="9.140625" customWidth="1"/>
    <col min="17" max="17" width="41.42578125" customWidth="1"/>
  </cols>
  <sheetData>
    <row r="1" spans="1:15" ht="24.75" customHeight="1" x14ac:dyDescent="0.3">
      <c r="A1" s="20"/>
      <c r="B1" s="20"/>
      <c r="C1" s="20"/>
      <c r="D1" s="153"/>
      <c r="E1" s="154"/>
      <c r="F1" s="20"/>
      <c r="G1" s="20"/>
      <c r="H1" s="20"/>
      <c r="I1" s="20"/>
      <c r="J1" s="70"/>
      <c r="K1" s="209" t="s">
        <v>163</v>
      </c>
      <c r="L1" s="209"/>
      <c r="M1" s="209"/>
    </row>
    <row r="2" spans="1:15" ht="24" customHeight="1" x14ac:dyDescent="0.3">
      <c r="A2" s="20"/>
      <c r="B2" s="20"/>
      <c r="C2" s="20"/>
      <c r="D2" s="153"/>
      <c r="E2" s="154"/>
      <c r="F2" s="20"/>
      <c r="G2" s="20"/>
      <c r="H2" s="20"/>
      <c r="I2" s="209" t="s">
        <v>113</v>
      </c>
      <c r="J2" s="209"/>
      <c r="K2" s="209"/>
      <c r="L2" s="209"/>
      <c r="M2" s="209"/>
    </row>
    <row r="3" spans="1:15" ht="26.25" customHeight="1" x14ac:dyDescent="0.3">
      <c r="A3" s="20"/>
      <c r="B3" s="20"/>
      <c r="C3" s="20"/>
      <c r="D3" s="153"/>
      <c r="E3" s="154"/>
      <c r="F3" s="20"/>
      <c r="G3" s="20"/>
      <c r="H3" s="20"/>
      <c r="I3" s="20"/>
      <c r="J3" s="70"/>
      <c r="K3" s="211" t="s">
        <v>174</v>
      </c>
      <c r="L3" s="211"/>
      <c r="M3" s="211"/>
    </row>
    <row r="4" spans="1:15" ht="18.75" x14ac:dyDescent="0.3">
      <c r="A4" s="20"/>
      <c r="B4" s="20"/>
      <c r="C4" s="20"/>
      <c r="D4" s="153"/>
      <c r="E4" s="154"/>
      <c r="F4" s="20"/>
      <c r="G4" s="20"/>
      <c r="H4" s="20"/>
      <c r="I4" s="20"/>
      <c r="J4" s="210" t="s">
        <v>106</v>
      </c>
      <c r="K4" s="210"/>
      <c r="L4" s="210"/>
      <c r="M4" s="210"/>
    </row>
    <row r="5" spans="1:15" ht="24" customHeight="1" x14ac:dyDescent="0.25">
      <c r="A5" s="20"/>
      <c r="B5" s="20"/>
      <c r="C5" s="20"/>
      <c r="D5" s="153"/>
      <c r="E5" s="154"/>
      <c r="F5" s="20"/>
      <c r="G5" s="20"/>
      <c r="H5" s="20"/>
      <c r="I5" s="20"/>
      <c r="J5" s="258" t="s">
        <v>105</v>
      </c>
      <c r="K5" s="258"/>
      <c r="L5" s="258"/>
      <c r="M5" s="258"/>
    </row>
    <row r="6" spans="1:15" ht="54.75" customHeight="1" x14ac:dyDescent="0.25">
      <c r="A6" s="20"/>
      <c r="B6" s="20"/>
      <c r="C6" s="20"/>
      <c r="D6" s="153"/>
      <c r="E6" s="154"/>
      <c r="F6" s="20"/>
      <c r="G6" s="20"/>
      <c r="H6" s="20"/>
      <c r="I6" s="20"/>
      <c r="J6" s="258"/>
      <c r="K6" s="258"/>
      <c r="L6" s="258"/>
      <c r="M6" s="258"/>
    </row>
    <row r="7" spans="1:15" ht="42.75" customHeight="1" x14ac:dyDescent="0.25">
      <c r="A7" s="262" t="s">
        <v>73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</row>
    <row r="8" spans="1:15" ht="73.5" customHeight="1" x14ac:dyDescent="0.25">
      <c r="A8" s="256" t="s">
        <v>35</v>
      </c>
      <c r="B8" s="256" t="s">
        <v>14</v>
      </c>
      <c r="C8" s="263" t="s">
        <v>16</v>
      </c>
      <c r="D8" s="257" t="s">
        <v>15</v>
      </c>
      <c r="E8" s="263" t="s">
        <v>52</v>
      </c>
      <c r="F8" s="256" t="s">
        <v>36</v>
      </c>
      <c r="G8" s="256" t="s">
        <v>48</v>
      </c>
      <c r="H8" s="256"/>
      <c r="I8" s="256"/>
      <c r="J8" s="256"/>
      <c r="K8" s="256"/>
      <c r="L8" s="256" t="s">
        <v>19</v>
      </c>
      <c r="M8" s="256" t="s">
        <v>20</v>
      </c>
    </row>
    <row r="9" spans="1:15" ht="94.5" customHeight="1" x14ac:dyDescent="0.25">
      <c r="A9" s="256"/>
      <c r="B9" s="256"/>
      <c r="C9" s="263"/>
      <c r="D9" s="257"/>
      <c r="E9" s="263"/>
      <c r="F9" s="256"/>
      <c r="G9" s="155" t="s">
        <v>46</v>
      </c>
      <c r="H9" s="155" t="s">
        <v>47</v>
      </c>
      <c r="I9" s="155" t="s">
        <v>61</v>
      </c>
      <c r="J9" s="155" t="s">
        <v>62</v>
      </c>
      <c r="K9" s="155" t="s">
        <v>63</v>
      </c>
      <c r="L9" s="256"/>
      <c r="M9" s="256"/>
    </row>
    <row r="10" spans="1:15" x14ac:dyDescent="0.25">
      <c r="A10" s="56">
        <v>1</v>
      </c>
      <c r="B10" s="56">
        <v>2</v>
      </c>
      <c r="C10" s="56">
        <v>3</v>
      </c>
      <c r="D10" s="145">
        <v>4</v>
      </c>
      <c r="E10" s="56">
        <v>5</v>
      </c>
      <c r="F10" s="56">
        <v>6</v>
      </c>
      <c r="G10" s="56">
        <v>7</v>
      </c>
      <c r="H10" s="56">
        <v>8</v>
      </c>
      <c r="I10" s="56">
        <v>9</v>
      </c>
      <c r="J10" s="56">
        <v>10</v>
      </c>
      <c r="K10" s="56">
        <v>11</v>
      </c>
      <c r="L10" s="56">
        <v>12</v>
      </c>
      <c r="M10" s="56">
        <v>13</v>
      </c>
    </row>
    <row r="11" spans="1:15" ht="22.5" customHeight="1" x14ac:dyDescent="0.25">
      <c r="A11" s="261" t="s">
        <v>21</v>
      </c>
      <c r="B11" s="259" t="s">
        <v>103</v>
      </c>
      <c r="C11" s="253" t="s">
        <v>60</v>
      </c>
      <c r="D11" s="144" t="s">
        <v>37</v>
      </c>
      <c r="E11" s="25">
        <f>E12+E13</f>
        <v>0</v>
      </c>
      <c r="F11" s="25">
        <f t="shared" ref="F11:F36" si="0">G11+H11+I11+J11+K11</f>
        <v>2585426.04</v>
      </c>
      <c r="G11" s="25">
        <f>G12+G13</f>
        <v>496628.6</v>
      </c>
      <c r="H11" s="25">
        <f>H12+H13</f>
        <v>528808.07000000007</v>
      </c>
      <c r="I11" s="25">
        <f>I12+I13</f>
        <v>534215.37</v>
      </c>
      <c r="J11" s="25">
        <f>J12+J13</f>
        <v>510885</v>
      </c>
      <c r="K11" s="25">
        <f>K12+K13</f>
        <v>514889</v>
      </c>
      <c r="L11" s="254" t="s">
        <v>2</v>
      </c>
      <c r="M11" s="254" t="s">
        <v>38</v>
      </c>
    </row>
    <row r="12" spans="1:15" ht="52.5" customHeight="1" x14ac:dyDescent="0.25">
      <c r="A12" s="261"/>
      <c r="B12" s="259"/>
      <c r="C12" s="253"/>
      <c r="D12" s="144" t="s">
        <v>11</v>
      </c>
      <c r="E12" s="25">
        <f>E15</f>
        <v>0</v>
      </c>
      <c r="F12" s="25">
        <f>G12+H12+I12+J12+K12</f>
        <v>2201302</v>
      </c>
      <c r="G12" s="25">
        <f>G15+G19</f>
        <v>436492</v>
      </c>
      <c r="H12" s="25">
        <f t="shared" ref="H12:K12" si="1">H15+H19</f>
        <v>457170</v>
      </c>
      <c r="I12" s="25">
        <f t="shared" si="1"/>
        <v>457170</v>
      </c>
      <c r="J12" s="25">
        <f t="shared" si="1"/>
        <v>425235</v>
      </c>
      <c r="K12" s="25">
        <f t="shared" si="1"/>
        <v>425235</v>
      </c>
      <c r="L12" s="254"/>
      <c r="M12" s="254"/>
    </row>
    <row r="13" spans="1:15" ht="52.5" customHeight="1" x14ac:dyDescent="0.25">
      <c r="A13" s="261"/>
      <c r="B13" s="259"/>
      <c r="C13" s="253"/>
      <c r="D13" s="144" t="s">
        <v>12</v>
      </c>
      <c r="E13" s="25">
        <f>E16+E17+E18</f>
        <v>0</v>
      </c>
      <c r="F13" s="25">
        <f>G13+H13+I13+J13+K13</f>
        <v>384124.04000000004</v>
      </c>
      <c r="G13" s="25">
        <f>G16+G17+G18</f>
        <v>60136.6</v>
      </c>
      <c r="H13" s="25">
        <f>H16+H17+H18</f>
        <v>71638.070000000007</v>
      </c>
      <c r="I13" s="25">
        <f>I16+I17+I18</f>
        <v>77045.37</v>
      </c>
      <c r="J13" s="25">
        <f>J16+J17+J18</f>
        <v>85650</v>
      </c>
      <c r="K13" s="25">
        <f>K16+K17+K18</f>
        <v>89654</v>
      </c>
      <c r="L13" s="254"/>
      <c r="M13" s="254"/>
    </row>
    <row r="14" spans="1:15" ht="36.75" customHeight="1" x14ac:dyDescent="0.25">
      <c r="A14" s="261" t="s">
        <v>22</v>
      </c>
      <c r="B14" s="259" t="s">
        <v>133</v>
      </c>
      <c r="C14" s="253" t="s">
        <v>60</v>
      </c>
      <c r="D14" s="144" t="s">
        <v>37</v>
      </c>
      <c r="E14" s="25">
        <f>E15+E16</f>
        <v>0</v>
      </c>
      <c r="F14" s="25">
        <f t="shared" si="0"/>
        <v>2155004</v>
      </c>
      <c r="G14" s="25">
        <f>+G15+G16</f>
        <v>429878</v>
      </c>
      <c r="H14" s="25">
        <f>+H15+H16</f>
        <v>437328</v>
      </c>
      <c r="I14" s="25">
        <f>+I15+I16</f>
        <v>437328</v>
      </c>
      <c r="J14" s="25">
        <f>+J15+J16</f>
        <v>425235</v>
      </c>
      <c r="K14" s="25">
        <f>+K15+K16</f>
        <v>425235</v>
      </c>
      <c r="L14" s="254" t="s">
        <v>2</v>
      </c>
      <c r="M14" s="254"/>
    </row>
    <row r="15" spans="1:15" ht="134.25" customHeight="1" x14ac:dyDescent="0.25">
      <c r="A15" s="261"/>
      <c r="B15" s="259"/>
      <c r="C15" s="253"/>
      <c r="D15" s="144" t="s">
        <v>11</v>
      </c>
      <c r="E15" s="25">
        <v>0</v>
      </c>
      <c r="F15" s="81">
        <f t="shared" si="0"/>
        <v>2155004</v>
      </c>
      <c r="G15" s="81">
        <v>429878</v>
      </c>
      <c r="H15" s="81">
        <v>437328</v>
      </c>
      <c r="I15" s="81">
        <v>437328</v>
      </c>
      <c r="J15" s="81">
        <v>425235</v>
      </c>
      <c r="K15" s="81">
        <v>425235</v>
      </c>
      <c r="L15" s="254"/>
      <c r="M15" s="254"/>
      <c r="O15" s="23"/>
    </row>
    <row r="16" spans="1:15" ht="127.5" customHeight="1" x14ac:dyDescent="0.25">
      <c r="A16" s="261"/>
      <c r="B16" s="259"/>
      <c r="C16" s="253"/>
      <c r="D16" s="144" t="s">
        <v>12</v>
      </c>
      <c r="E16" s="25">
        <v>0</v>
      </c>
      <c r="F16" s="25">
        <f t="shared" si="0"/>
        <v>0</v>
      </c>
      <c r="G16" s="25">
        <f>H16+I16+J16+K16+L16</f>
        <v>0</v>
      </c>
      <c r="H16" s="25">
        <f>I16+J16+K16+L16+M16</f>
        <v>0</v>
      </c>
      <c r="I16" s="25">
        <f>J16+K16+L16+M16+N16</f>
        <v>0</v>
      </c>
      <c r="J16" s="25">
        <f>K16+L16+M16+N16+O16</f>
        <v>0</v>
      </c>
      <c r="K16" s="25">
        <f>L16+M16+N16+O16+P16</f>
        <v>0</v>
      </c>
      <c r="L16" s="254"/>
      <c r="M16" s="254"/>
    </row>
    <row r="17" spans="1:15" ht="81.75" customHeight="1" x14ac:dyDescent="0.25">
      <c r="A17" s="58" t="s">
        <v>23</v>
      </c>
      <c r="B17" s="50" t="s">
        <v>134</v>
      </c>
      <c r="C17" s="146" t="s">
        <v>60</v>
      </c>
      <c r="D17" s="143" t="s">
        <v>12</v>
      </c>
      <c r="E17" s="30">
        <v>0</v>
      </c>
      <c r="F17" s="30">
        <f>G17+H17+I17+J17+K17</f>
        <v>384124.04000000004</v>
      </c>
      <c r="G17" s="30">
        <v>60136.6</v>
      </c>
      <c r="H17" s="30">
        <f>73056.6-1418.53</f>
        <v>71638.070000000007</v>
      </c>
      <c r="I17" s="30">
        <f>78463.9-1418.53</f>
        <v>77045.37</v>
      </c>
      <c r="J17" s="30">
        <v>85650</v>
      </c>
      <c r="K17" s="30">
        <v>89654</v>
      </c>
      <c r="L17" s="147" t="s">
        <v>2</v>
      </c>
      <c r="M17" s="144"/>
    </row>
    <row r="18" spans="1:15" ht="67.5" customHeight="1" x14ac:dyDescent="0.25">
      <c r="A18" s="58" t="s">
        <v>24</v>
      </c>
      <c r="B18" s="50" t="s">
        <v>135</v>
      </c>
      <c r="C18" s="146" t="s">
        <v>60</v>
      </c>
      <c r="D18" s="143" t="s">
        <v>12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147" t="s">
        <v>2</v>
      </c>
      <c r="M18" s="144"/>
    </row>
    <row r="19" spans="1:15" ht="373.5" customHeight="1" x14ac:dyDescent="0.25">
      <c r="A19" s="58" t="s">
        <v>122</v>
      </c>
      <c r="B19" s="50" t="s">
        <v>169</v>
      </c>
      <c r="C19" s="172" t="s">
        <v>123</v>
      </c>
      <c r="D19" s="173" t="s">
        <v>171</v>
      </c>
      <c r="E19" s="30">
        <v>0</v>
      </c>
      <c r="F19" s="30">
        <f>G19+H19+I19+J19+K19</f>
        <v>46298</v>
      </c>
      <c r="G19" s="30">
        <v>6614</v>
      </c>
      <c r="H19" s="30">
        <v>19842</v>
      </c>
      <c r="I19" s="30">
        <v>19842</v>
      </c>
      <c r="J19" s="30">
        <v>0</v>
      </c>
      <c r="K19" s="30">
        <v>0</v>
      </c>
      <c r="L19" s="173" t="s">
        <v>67</v>
      </c>
      <c r="M19" s="171"/>
    </row>
    <row r="20" spans="1:15" ht="61.5" customHeight="1" x14ac:dyDescent="0.25">
      <c r="A20" s="261" t="s">
        <v>25</v>
      </c>
      <c r="B20" s="254" t="s">
        <v>98</v>
      </c>
      <c r="C20" s="253" t="s">
        <v>59</v>
      </c>
      <c r="D20" s="169" t="s">
        <v>37</v>
      </c>
      <c r="E20" s="30"/>
      <c r="F20" s="25">
        <f t="shared" ref="F20:K20" si="2">F21+F22</f>
        <v>274189.96000000002</v>
      </c>
      <c r="G20" s="25">
        <f t="shared" si="2"/>
        <v>42223.9</v>
      </c>
      <c r="H20" s="25">
        <f t="shared" si="2"/>
        <v>68890.53</v>
      </c>
      <c r="I20" s="25">
        <f t="shared" si="2"/>
        <v>64963.53</v>
      </c>
      <c r="J20" s="25">
        <f t="shared" si="2"/>
        <v>47901</v>
      </c>
      <c r="K20" s="25">
        <f t="shared" si="2"/>
        <v>50211</v>
      </c>
      <c r="L20" s="261" t="s">
        <v>2</v>
      </c>
      <c r="M20" s="261"/>
    </row>
    <row r="21" spans="1:15" ht="49.5" customHeight="1" x14ac:dyDescent="0.25">
      <c r="A21" s="261"/>
      <c r="B21" s="254"/>
      <c r="C21" s="253"/>
      <c r="D21" s="169" t="s">
        <v>11</v>
      </c>
      <c r="E21" s="30"/>
      <c r="F21" s="25">
        <f t="shared" si="0"/>
        <v>193875.7</v>
      </c>
      <c r="G21" s="25">
        <f>G23+G25+G27+G29+G32</f>
        <v>26036.7</v>
      </c>
      <c r="H21" s="25">
        <f>H23+H25+H27+H29+H32</f>
        <v>53972</v>
      </c>
      <c r="I21" s="25">
        <f>I23+I25+I27+I29+I32</f>
        <v>49645</v>
      </c>
      <c r="J21" s="25">
        <f>J23+J25+J27+J29+J32</f>
        <v>32111</v>
      </c>
      <c r="K21" s="25">
        <f>K23+K25+K27+K29+K32</f>
        <v>32111</v>
      </c>
      <c r="L21" s="261"/>
      <c r="M21" s="261"/>
    </row>
    <row r="22" spans="1:15" ht="49.5" customHeight="1" x14ac:dyDescent="0.25">
      <c r="A22" s="261"/>
      <c r="B22" s="254"/>
      <c r="C22" s="253"/>
      <c r="D22" s="169" t="s">
        <v>12</v>
      </c>
      <c r="E22" s="30"/>
      <c r="F22" s="25">
        <f t="shared" si="0"/>
        <v>80314.260000000009</v>
      </c>
      <c r="G22" s="25">
        <f>G26+G30+G34</f>
        <v>16187.2</v>
      </c>
      <c r="H22" s="25">
        <f>H26+H30+H34</f>
        <v>14918.53</v>
      </c>
      <c r="I22" s="25">
        <f>I26+I30+I34</f>
        <v>15318.53</v>
      </c>
      <c r="J22" s="25">
        <f>J26+J30+J34</f>
        <v>15790</v>
      </c>
      <c r="K22" s="25">
        <f>K26+K30+K34</f>
        <v>18100</v>
      </c>
      <c r="L22" s="261"/>
      <c r="M22" s="261"/>
    </row>
    <row r="23" spans="1:15" ht="117.75" customHeight="1" x14ac:dyDescent="0.25">
      <c r="A23" s="145" t="s">
        <v>26</v>
      </c>
      <c r="B23" s="177" t="s">
        <v>136</v>
      </c>
      <c r="C23" s="143" t="s">
        <v>59</v>
      </c>
      <c r="D23" s="143" t="s">
        <v>11</v>
      </c>
      <c r="E23" s="30">
        <v>2077</v>
      </c>
      <c r="F23" s="25">
        <f>G23+H23+I23+J23+K23</f>
        <v>10885</v>
      </c>
      <c r="G23" s="25">
        <v>2177</v>
      </c>
      <c r="H23" s="25">
        <v>2177</v>
      </c>
      <c r="I23" s="25">
        <v>2177</v>
      </c>
      <c r="J23" s="25">
        <v>2177</v>
      </c>
      <c r="K23" s="25">
        <v>2177</v>
      </c>
      <c r="L23" s="144" t="s">
        <v>2</v>
      </c>
      <c r="M23" s="144"/>
      <c r="O23" s="23"/>
    </row>
    <row r="24" spans="1:15" ht="78" customHeight="1" x14ac:dyDescent="0.25">
      <c r="A24" s="261" t="s">
        <v>27</v>
      </c>
      <c r="B24" s="254" t="s">
        <v>137</v>
      </c>
      <c r="C24" s="253" t="s">
        <v>59</v>
      </c>
      <c r="D24" s="143" t="s">
        <v>37</v>
      </c>
      <c r="E24" s="30"/>
      <c r="F24" s="25">
        <f t="shared" ref="F24:K24" si="3">F25+F26</f>
        <v>107217</v>
      </c>
      <c r="G24" s="25">
        <f t="shared" si="3"/>
        <v>13497</v>
      </c>
      <c r="H24" s="25">
        <f t="shared" si="3"/>
        <v>0</v>
      </c>
      <c r="I24" s="25">
        <f t="shared" si="3"/>
        <v>0</v>
      </c>
      <c r="J24" s="25">
        <f t="shared" si="3"/>
        <v>45705</v>
      </c>
      <c r="K24" s="25">
        <f t="shared" si="3"/>
        <v>48015</v>
      </c>
      <c r="L24" s="261" t="s">
        <v>2</v>
      </c>
      <c r="M24" s="254" t="s">
        <v>39</v>
      </c>
    </row>
    <row r="25" spans="1:15" ht="78" customHeight="1" x14ac:dyDescent="0.25">
      <c r="A25" s="261"/>
      <c r="B25" s="254"/>
      <c r="C25" s="253"/>
      <c r="D25" s="143" t="s">
        <v>11</v>
      </c>
      <c r="E25" s="30"/>
      <c r="F25" s="25">
        <f>G25+H25+I25+J25+K25</f>
        <v>68907</v>
      </c>
      <c r="G25" s="25">
        <v>9077</v>
      </c>
      <c r="H25" s="25">
        <v>0</v>
      </c>
      <c r="I25" s="25">
        <v>0</v>
      </c>
      <c r="J25" s="25">
        <v>29915</v>
      </c>
      <c r="K25" s="25">
        <v>29915</v>
      </c>
      <c r="L25" s="261"/>
      <c r="M25" s="254"/>
      <c r="O25" s="23"/>
    </row>
    <row r="26" spans="1:15" ht="66.75" customHeight="1" x14ac:dyDescent="0.25">
      <c r="A26" s="261"/>
      <c r="B26" s="254"/>
      <c r="C26" s="253"/>
      <c r="D26" s="143" t="s">
        <v>12</v>
      </c>
      <c r="E26" s="30"/>
      <c r="F26" s="25">
        <f>G26+H26+I26+J26+K26</f>
        <v>38310</v>
      </c>
      <c r="G26" s="25">
        <v>4420</v>
      </c>
      <c r="H26" s="25">
        <v>0</v>
      </c>
      <c r="I26" s="81">
        <v>0</v>
      </c>
      <c r="J26" s="25">
        <v>15790</v>
      </c>
      <c r="K26" s="25">
        <v>18100</v>
      </c>
      <c r="L26" s="261"/>
      <c r="M26" s="254"/>
    </row>
    <row r="27" spans="1:15" ht="132" customHeight="1" x14ac:dyDescent="0.25">
      <c r="A27" s="145" t="s">
        <v>28</v>
      </c>
      <c r="B27" s="177" t="s">
        <v>138</v>
      </c>
      <c r="C27" s="143" t="s">
        <v>59</v>
      </c>
      <c r="D27" s="144" t="s">
        <v>11</v>
      </c>
      <c r="E27" s="30">
        <v>88</v>
      </c>
      <c r="F27" s="25">
        <f t="shared" si="0"/>
        <v>84</v>
      </c>
      <c r="G27" s="25">
        <v>8</v>
      </c>
      <c r="H27" s="25">
        <v>19</v>
      </c>
      <c r="I27" s="25">
        <v>19</v>
      </c>
      <c r="J27" s="25">
        <v>19</v>
      </c>
      <c r="K27" s="25">
        <v>19</v>
      </c>
      <c r="L27" s="144" t="s">
        <v>2</v>
      </c>
      <c r="M27" s="144" t="s">
        <v>43</v>
      </c>
      <c r="O27" s="23"/>
    </row>
    <row r="28" spans="1:15" ht="21.75" customHeight="1" x14ac:dyDescent="0.25">
      <c r="A28" s="247" t="s">
        <v>29</v>
      </c>
      <c r="B28" s="250" t="s">
        <v>139</v>
      </c>
      <c r="C28" s="253" t="s">
        <v>59</v>
      </c>
      <c r="D28" s="169" t="s">
        <v>37</v>
      </c>
      <c r="E28" s="30">
        <f>E29+E30</f>
        <v>0</v>
      </c>
      <c r="F28" s="25">
        <f>F29+F30</f>
        <v>88568.1</v>
      </c>
      <c r="G28" s="25">
        <f t="shared" ref="G28:K28" si="4">G29+G30</f>
        <v>20174.099999999999</v>
      </c>
      <c r="H28" s="25">
        <f t="shared" si="4"/>
        <v>33997</v>
      </c>
      <c r="I28" s="25">
        <f t="shared" si="4"/>
        <v>34397</v>
      </c>
      <c r="J28" s="25">
        <f t="shared" si="4"/>
        <v>0</v>
      </c>
      <c r="K28" s="25">
        <f t="shared" si="4"/>
        <v>0</v>
      </c>
      <c r="L28" s="250" t="s">
        <v>76</v>
      </c>
      <c r="M28" s="247"/>
      <c r="O28" s="23"/>
    </row>
    <row r="29" spans="1:15" ht="48" customHeight="1" x14ac:dyDescent="0.25">
      <c r="A29" s="248"/>
      <c r="B29" s="251"/>
      <c r="C29" s="253"/>
      <c r="D29" s="170" t="s">
        <v>11</v>
      </c>
      <c r="E29" s="30">
        <v>0</v>
      </c>
      <c r="F29" s="25">
        <f>G29+H29+I29+J29+K29</f>
        <v>50093</v>
      </c>
      <c r="G29" s="25">
        <v>9099</v>
      </c>
      <c r="H29" s="25">
        <v>20497</v>
      </c>
      <c r="I29" s="25">
        <v>20497</v>
      </c>
      <c r="J29" s="25">
        <v>0</v>
      </c>
      <c r="K29" s="25">
        <v>0</v>
      </c>
      <c r="L29" s="251"/>
      <c r="M29" s="248"/>
      <c r="O29" s="23"/>
    </row>
    <row r="30" spans="1:15" ht="276" customHeight="1" x14ac:dyDescent="0.25">
      <c r="A30" s="249"/>
      <c r="B30" s="252"/>
      <c r="C30" s="253"/>
      <c r="D30" s="170" t="s">
        <v>12</v>
      </c>
      <c r="E30" s="30">
        <v>0</v>
      </c>
      <c r="F30" s="25">
        <f>G30+H30+I30+J30+K30</f>
        <v>38475.1</v>
      </c>
      <c r="G30" s="25">
        <v>11075.1</v>
      </c>
      <c r="H30" s="25">
        <v>13500</v>
      </c>
      <c r="I30" s="25">
        <v>13900</v>
      </c>
      <c r="J30" s="25">
        <v>0</v>
      </c>
      <c r="K30" s="25">
        <v>0</v>
      </c>
      <c r="L30" s="252"/>
      <c r="M30" s="249"/>
      <c r="O30" s="23"/>
    </row>
    <row r="31" spans="1:15" ht="21.75" customHeight="1" x14ac:dyDescent="0.25">
      <c r="A31" s="247" t="s">
        <v>69</v>
      </c>
      <c r="B31" s="250" t="s">
        <v>140</v>
      </c>
      <c r="C31" s="253" t="s">
        <v>59</v>
      </c>
      <c r="D31" s="169" t="s">
        <v>37</v>
      </c>
      <c r="E31" s="30">
        <f>E32+E34</f>
        <v>0</v>
      </c>
      <c r="F31" s="25">
        <f>G31+H31+I31+J31+K31</f>
        <v>74910.16</v>
      </c>
      <c r="G31" s="25">
        <f>G32+G34+G33</f>
        <v>13842.1</v>
      </c>
      <c r="H31" s="25">
        <f t="shared" ref="H31:K31" si="5">H32+H34</f>
        <v>32697.53</v>
      </c>
      <c r="I31" s="25">
        <f t="shared" si="5"/>
        <v>28370.53</v>
      </c>
      <c r="J31" s="25">
        <f t="shared" si="5"/>
        <v>0</v>
      </c>
      <c r="K31" s="25">
        <f t="shared" si="5"/>
        <v>0</v>
      </c>
      <c r="L31" s="250" t="s">
        <v>76</v>
      </c>
      <c r="M31" s="247"/>
      <c r="O31" s="23"/>
    </row>
    <row r="32" spans="1:15" ht="49.5" customHeight="1" x14ac:dyDescent="0.25">
      <c r="A32" s="248"/>
      <c r="B32" s="251"/>
      <c r="C32" s="253"/>
      <c r="D32" s="170" t="s">
        <v>11</v>
      </c>
      <c r="E32" s="30">
        <v>0</v>
      </c>
      <c r="F32" s="25">
        <f t="shared" ref="F32:F34" si="6">G32+H32+I32+J32+K32</f>
        <v>63906.7</v>
      </c>
      <c r="G32" s="25">
        <v>5675.7</v>
      </c>
      <c r="H32" s="25">
        <v>31279</v>
      </c>
      <c r="I32" s="25">
        <v>26952</v>
      </c>
      <c r="J32" s="25">
        <v>0</v>
      </c>
      <c r="K32" s="25">
        <v>0</v>
      </c>
      <c r="L32" s="251"/>
      <c r="M32" s="248"/>
      <c r="O32" s="23"/>
    </row>
    <row r="33" spans="1:15" ht="49.5" customHeight="1" x14ac:dyDescent="0.25">
      <c r="A33" s="248"/>
      <c r="B33" s="251"/>
      <c r="C33" s="253"/>
      <c r="D33" s="185" t="s">
        <v>170</v>
      </c>
      <c r="E33" s="30">
        <v>0</v>
      </c>
      <c r="F33" s="25">
        <f t="shared" si="6"/>
        <v>7474.3</v>
      </c>
      <c r="G33" s="25">
        <v>7474.3</v>
      </c>
      <c r="H33" s="25">
        <v>0</v>
      </c>
      <c r="I33" s="25">
        <v>0</v>
      </c>
      <c r="J33" s="25">
        <v>0</v>
      </c>
      <c r="K33" s="25">
        <v>0</v>
      </c>
      <c r="L33" s="251"/>
      <c r="M33" s="248"/>
      <c r="O33" s="23"/>
    </row>
    <row r="34" spans="1:15" ht="38.25" customHeight="1" x14ac:dyDescent="0.25">
      <c r="A34" s="249"/>
      <c r="B34" s="252"/>
      <c r="C34" s="253"/>
      <c r="D34" s="170" t="s">
        <v>12</v>
      </c>
      <c r="E34" s="30">
        <v>0</v>
      </c>
      <c r="F34" s="25">
        <f t="shared" si="6"/>
        <v>3529.16</v>
      </c>
      <c r="G34" s="25">
        <v>692.1</v>
      </c>
      <c r="H34" s="25">
        <v>1418.53</v>
      </c>
      <c r="I34" s="25">
        <v>1418.53</v>
      </c>
      <c r="J34" s="25">
        <v>0</v>
      </c>
      <c r="K34" s="25">
        <v>0</v>
      </c>
      <c r="L34" s="252"/>
      <c r="M34" s="249"/>
      <c r="O34" s="23"/>
    </row>
    <row r="35" spans="1:15" ht="28.5" customHeight="1" x14ac:dyDescent="0.25">
      <c r="A35" s="255" t="s">
        <v>30</v>
      </c>
      <c r="B35" s="254" t="s">
        <v>141</v>
      </c>
      <c r="C35" s="253" t="s">
        <v>59</v>
      </c>
      <c r="D35" s="143" t="s">
        <v>37</v>
      </c>
      <c r="E35" s="156">
        <f>E36+E37</f>
        <v>0</v>
      </c>
      <c r="F35" s="80">
        <f t="shared" si="0"/>
        <v>3300</v>
      </c>
      <c r="G35" s="80">
        <f>G36+G37</f>
        <v>660</v>
      </c>
      <c r="H35" s="80">
        <f>H36+H37</f>
        <v>660</v>
      </c>
      <c r="I35" s="80">
        <f>I36+I37</f>
        <v>660</v>
      </c>
      <c r="J35" s="80">
        <f>J36+J37</f>
        <v>660</v>
      </c>
      <c r="K35" s="80">
        <f>K36+K37</f>
        <v>660</v>
      </c>
      <c r="L35" s="157"/>
      <c r="M35" s="158"/>
    </row>
    <row r="36" spans="1:15" ht="48" customHeight="1" x14ac:dyDescent="0.25">
      <c r="A36" s="255"/>
      <c r="B36" s="254"/>
      <c r="C36" s="253"/>
      <c r="D36" s="143" t="s">
        <v>11</v>
      </c>
      <c r="E36" s="156">
        <v>0</v>
      </c>
      <c r="F36" s="80">
        <f t="shared" si="0"/>
        <v>0</v>
      </c>
      <c r="G36" s="80">
        <f>G39</f>
        <v>0</v>
      </c>
      <c r="H36" s="80">
        <f>H39</f>
        <v>0</v>
      </c>
      <c r="I36" s="80">
        <f>I39</f>
        <v>0</v>
      </c>
      <c r="J36" s="80">
        <f>J39</f>
        <v>0</v>
      </c>
      <c r="K36" s="80">
        <f>K39</f>
        <v>0</v>
      </c>
      <c r="L36" s="157"/>
      <c r="M36" s="103"/>
    </row>
    <row r="37" spans="1:15" ht="51" customHeight="1" x14ac:dyDescent="0.25">
      <c r="A37" s="255"/>
      <c r="B37" s="254"/>
      <c r="C37" s="253"/>
      <c r="D37" s="143" t="s">
        <v>12</v>
      </c>
      <c r="E37" s="156">
        <v>0</v>
      </c>
      <c r="F37" s="80">
        <f>G37+H37+I37+J37+K37</f>
        <v>3300</v>
      </c>
      <c r="G37" s="80">
        <f>G38</f>
        <v>660</v>
      </c>
      <c r="H37" s="80">
        <f>H38</f>
        <v>660</v>
      </c>
      <c r="I37" s="80">
        <f>I38</f>
        <v>660</v>
      </c>
      <c r="J37" s="80">
        <f>J38</f>
        <v>660</v>
      </c>
      <c r="K37" s="80">
        <f>K38</f>
        <v>660</v>
      </c>
      <c r="L37" s="103"/>
      <c r="M37" s="103"/>
    </row>
    <row r="38" spans="1:15" ht="30" customHeight="1" x14ac:dyDescent="0.25">
      <c r="A38" s="260" t="s">
        <v>31</v>
      </c>
      <c r="B38" s="254" t="s">
        <v>142</v>
      </c>
      <c r="C38" s="253" t="s">
        <v>59</v>
      </c>
      <c r="D38" s="143" t="s">
        <v>37</v>
      </c>
      <c r="E38" s="156">
        <f>E39+E40</f>
        <v>3557</v>
      </c>
      <c r="F38" s="80">
        <f>G38+H38+I38+J38+K38</f>
        <v>3300</v>
      </c>
      <c r="G38" s="80">
        <f>G39+G40</f>
        <v>660</v>
      </c>
      <c r="H38" s="80">
        <f>H39+H40</f>
        <v>660</v>
      </c>
      <c r="I38" s="80">
        <f>I39+I40</f>
        <v>660</v>
      </c>
      <c r="J38" s="80">
        <f>J39+J40</f>
        <v>660</v>
      </c>
      <c r="K38" s="80">
        <f>K39+K40</f>
        <v>660</v>
      </c>
      <c r="L38" s="103"/>
      <c r="M38" s="103"/>
    </row>
    <row r="39" spans="1:15" ht="47.25" customHeight="1" x14ac:dyDescent="0.25">
      <c r="A39" s="260"/>
      <c r="B39" s="254"/>
      <c r="C39" s="253"/>
      <c r="D39" s="143" t="s">
        <v>11</v>
      </c>
      <c r="E39" s="156">
        <v>3557</v>
      </c>
      <c r="F39" s="80">
        <f>G39+H39+I39+J39+K39</f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103"/>
      <c r="M39" s="103"/>
    </row>
    <row r="40" spans="1:15" ht="35.25" customHeight="1" x14ac:dyDescent="0.3">
      <c r="A40" s="260"/>
      <c r="B40" s="254"/>
      <c r="C40" s="253"/>
      <c r="D40" s="143" t="s">
        <v>12</v>
      </c>
      <c r="E40" s="156">
        <v>0</v>
      </c>
      <c r="F40" s="80">
        <f>G40+H40+I40+J40+K40</f>
        <v>3300</v>
      </c>
      <c r="G40" s="80">
        <v>660</v>
      </c>
      <c r="H40" s="80">
        <v>660</v>
      </c>
      <c r="I40" s="80">
        <v>660</v>
      </c>
      <c r="J40" s="80">
        <v>660</v>
      </c>
      <c r="K40" s="80">
        <v>660</v>
      </c>
      <c r="L40" s="103"/>
      <c r="M40" s="184"/>
    </row>
    <row r="41" spans="1:15" ht="21.75" customHeight="1" x14ac:dyDescent="0.3">
      <c r="M41" s="183" t="s">
        <v>168</v>
      </c>
    </row>
  </sheetData>
  <sheetProtection selectLockedCells="1" selectUnlockedCells="1"/>
  <mergeCells count="50">
    <mergeCell ref="B14:B16"/>
    <mergeCell ref="L24:L26"/>
    <mergeCell ref="A7:M7"/>
    <mergeCell ref="C14:C16"/>
    <mergeCell ref="A11:A13"/>
    <mergeCell ref="C8:C9"/>
    <mergeCell ref="L14:L16"/>
    <mergeCell ref="C11:C13"/>
    <mergeCell ref="M11:M16"/>
    <mergeCell ref="G8:K8"/>
    <mergeCell ref="E8:E9"/>
    <mergeCell ref="A14:A16"/>
    <mergeCell ref="B38:B40"/>
    <mergeCell ref="A38:A40"/>
    <mergeCell ref="C38:C40"/>
    <mergeCell ref="M24:M26"/>
    <mergeCell ref="B20:B22"/>
    <mergeCell ref="A20:A22"/>
    <mergeCell ref="C20:C22"/>
    <mergeCell ref="L20:L22"/>
    <mergeCell ref="M20:M22"/>
    <mergeCell ref="A24:A26"/>
    <mergeCell ref="B24:B26"/>
    <mergeCell ref="C24:C26"/>
    <mergeCell ref="B28:B30"/>
    <mergeCell ref="A28:A30"/>
    <mergeCell ref="C28:C30"/>
    <mergeCell ref="L28:L30"/>
    <mergeCell ref="K1:M1"/>
    <mergeCell ref="K3:M3"/>
    <mergeCell ref="B35:B37"/>
    <mergeCell ref="A35:A37"/>
    <mergeCell ref="C35:C37"/>
    <mergeCell ref="M8:M9"/>
    <mergeCell ref="L11:L13"/>
    <mergeCell ref="D8:D9"/>
    <mergeCell ref="L8:L9"/>
    <mergeCell ref="J5:M6"/>
    <mergeCell ref="J4:M4"/>
    <mergeCell ref="A8:A9"/>
    <mergeCell ref="B8:B9"/>
    <mergeCell ref="B11:B13"/>
    <mergeCell ref="F8:F9"/>
    <mergeCell ref="I2:M2"/>
    <mergeCell ref="M28:M30"/>
    <mergeCell ref="A31:A34"/>
    <mergeCell ref="B31:B34"/>
    <mergeCell ref="C31:C34"/>
    <mergeCell ref="L31:L34"/>
    <mergeCell ref="M31:M34"/>
  </mergeCells>
  <phoneticPr fontId="19" type="noConversion"/>
  <pageMargins left="0.11811023622047245" right="0.11811023622047245" top="0.39370078740157483" bottom="0.15748031496062992" header="0.11811023622047245" footer="0.43307086614173229"/>
  <pageSetup paperSize="9" scale="79" firstPageNumber="8" fitToHeight="0" orientation="landscape" useFirstPageNumber="1" horizontalDpi="300" verticalDpi="300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WhiteSpace="0" view="pageLayout" zoomScaleSheetLayoutView="77" workbookViewId="0">
      <selection activeCell="H3" sqref="H3:J3"/>
    </sheetView>
  </sheetViews>
  <sheetFormatPr defaultRowHeight="15" x14ac:dyDescent="0.25"/>
  <cols>
    <col min="1" max="1" width="17.42578125" customWidth="1"/>
    <col min="2" max="2" width="12.85546875" customWidth="1"/>
    <col min="3" max="3" width="7.5703125" customWidth="1"/>
    <col min="4" max="4" width="30" customWidth="1"/>
    <col min="5" max="9" width="11.140625" customWidth="1"/>
    <col min="10" max="10" width="17.85546875" customWidth="1"/>
    <col min="11" max="11" width="10.5703125" customWidth="1"/>
    <col min="12" max="12" width="9.5703125" bestFit="1" customWidth="1"/>
  </cols>
  <sheetData>
    <row r="1" spans="1:11" ht="18.75" customHeight="1" x14ac:dyDescent="0.3">
      <c r="A1" s="19"/>
      <c r="B1" s="19"/>
      <c r="C1" s="19"/>
      <c r="D1" s="19"/>
      <c r="E1" s="19"/>
      <c r="F1" s="19"/>
      <c r="G1" s="1"/>
      <c r="H1" s="196" t="s">
        <v>164</v>
      </c>
      <c r="I1" s="196"/>
      <c r="J1" s="196"/>
      <c r="K1" s="19"/>
    </row>
    <row r="2" spans="1:11" ht="20.25" customHeight="1" x14ac:dyDescent="0.3">
      <c r="A2" s="19"/>
      <c r="B2" s="19"/>
      <c r="C2" s="19"/>
      <c r="D2" s="19"/>
      <c r="E2" s="196" t="s">
        <v>114</v>
      </c>
      <c r="F2" s="196"/>
      <c r="G2" s="196"/>
      <c r="H2" s="196"/>
      <c r="I2" s="196"/>
      <c r="J2" s="196"/>
      <c r="K2" s="19"/>
    </row>
    <row r="3" spans="1:11" ht="21" customHeight="1" x14ac:dyDescent="0.3">
      <c r="A3" s="19"/>
      <c r="B3" s="19"/>
      <c r="C3" s="19"/>
      <c r="D3" s="19"/>
      <c r="E3" s="19"/>
      <c r="F3" s="19"/>
      <c r="G3" s="1"/>
      <c r="H3" s="197" t="s">
        <v>174</v>
      </c>
      <c r="I3" s="197"/>
      <c r="J3" s="197"/>
      <c r="K3" s="19"/>
    </row>
    <row r="4" spans="1:11" ht="59.25" customHeight="1" x14ac:dyDescent="0.25">
      <c r="A4" s="19"/>
      <c r="B4" s="19"/>
      <c r="C4" s="19"/>
      <c r="D4" s="217" t="s">
        <v>173</v>
      </c>
      <c r="E4" s="217"/>
      <c r="F4" s="217"/>
      <c r="G4" s="217"/>
      <c r="H4" s="217"/>
      <c r="I4" s="217"/>
      <c r="J4" s="217"/>
      <c r="K4" s="11"/>
    </row>
    <row r="5" spans="1:11" ht="57" customHeight="1" x14ac:dyDescent="0.25">
      <c r="A5" s="198" t="s">
        <v>107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</row>
    <row r="6" spans="1:11" ht="9.7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24.75" customHeight="1" x14ac:dyDescent="0.25">
      <c r="A7" s="82" t="s">
        <v>40</v>
      </c>
      <c r="B7" s="273" t="s">
        <v>119</v>
      </c>
      <c r="C7" s="274"/>
      <c r="D7" s="274"/>
      <c r="E7" s="274"/>
      <c r="F7" s="274"/>
      <c r="G7" s="274"/>
      <c r="H7" s="274"/>
      <c r="I7" s="274"/>
      <c r="J7" s="275"/>
      <c r="K7" s="83"/>
    </row>
    <row r="8" spans="1:11" ht="20.25" customHeight="1" x14ac:dyDescent="0.25">
      <c r="A8" s="270" t="s">
        <v>53</v>
      </c>
      <c r="B8" s="264" t="s">
        <v>41</v>
      </c>
      <c r="C8" s="265"/>
      <c r="D8" s="276" t="s">
        <v>34</v>
      </c>
      <c r="E8" s="264" t="s">
        <v>42</v>
      </c>
      <c r="F8" s="277"/>
      <c r="G8" s="277"/>
      <c r="H8" s="277"/>
      <c r="I8" s="277"/>
      <c r="J8" s="265"/>
      <c r="K8" s="84"/>
    </row>
    <row r="9" spans="1:11" ht="21.75" customHeight="1" x14ac:dyDescent="0.25">
      <c r="A9" s="271"/>
      <c r="B9" s="268"/>
      <c r="C9" s="269"/>
      <c r="D9" s="242"/>
      <c r="E9" s="101" t="s">
        <v>9</v>
      </c>
      <c r="F9" s="21" t="s">
        <v>46</v>
      </c>
      <c r="G9" s="22" t="s">
        <v>47</v>
      </c>
      <c r="H9" s="22" t="s">
        <v>61</v>
      </c>
      <c r="I9" s="22" t="s">
        <v>62</v>
      </c>
      <c r="J9" s="22" t="s">
        <v>63</v>
      </c>
      <c r="K9" s="85"/>
    </row>
    <row r="10" spans="1:11" ht="17.25" customHeight="1" x14ac:dyDescent="0.25">
      <c r="A10" s="271"/>
      <c r="B10" s="264" t="s">
        <v>56</v>
      </c>
      <c r="C10" s="265"/>
      <c r="D10" s="86" t="s">
        <v>54</v>
      </c>
      <c r="E10" s="87">
        <f t="shared" ref="E10:E15" si="0">F10+G10+H10+I10+J10</f>
        <v>661169.19999999995</v>
      </c>
      <c r="F10" s="88">
        <f>F12+F13+F14+F11</f>
        <v>110755.4</v>
      </c>
      <c r="G10" s="88">
        <f t="shared" ref="G10:J10" si="1">G12+G13+G14+G11</f>
        <v>134494.39999999999</v>
      </c>
      <c r="H10" s="88">
        <f t="shared" si="1"/>
        <v>125509.4</v>
      </c>
      <c r="I10" s="88">
        <f t="shared" si="1"/>
        <v>144220</v>
      </c>
      <c r="J10" s="88">
        <f t="shared" si="1"/>
        <v>146190</v>
      </c>
      <c r="K10" s="89"/>
    </row>
    <row r="11" spans="1:11" ht="27.75" customHeight="1" x14ac:dyDescent="0.25">
      <c r="A11" s="271"/>
      <c r="B11" s="266"/>
      <c r="C11" s="267"/>
      <c r="D11" s="159" t="s">
        <v>120</v>
      </c>
      <c r="E11" s="87">
        <f t="shared" si="0"/>
        <v>6000</v>
      </c>
      <c r="F11" s="88">
        <f>F20</f>
        <v>0</v>
      </c>
      <c r="G11" s="88">
        <f>G20</f>
        <v>6000</v>
      </c>
      <c r="H11" s="88">
        <f t="shared" ref="H11:J11" si="2">H20</f>
        <v>0</v>
      </c>
      <c r="I11" s="88">
        <f t="shared" si="2"/>
        <v>0</v>
      </c>
      <c r="J11" s="88">
        <f t="shared" si="2"/>
        <v>0</v>
      </c>
      <c r="K11" s="89"/>
    </row>
    <row r="12" spans="1:11" ht="25.5" customHeight="1" x14ac:dyDescent="0.25">
      <c r="A12" s="271"/>
      <c r="B12" s="266"/>
      <c r="C12" s="267"/>
      <c r="D12" s="90" t="s">
        <v>11</v>
      </c>
      <c r="E12" s="91">
        <f t="shared" si="0"/>
        <v>8040</v>
      </c>
      <c r="F12" s="88">
        <f>F16+F21</f>
        <v>0</v>
      </c>
      <c r="G12" s="88">
        <f t="shared" ref="G12:J12" si="3">G16+G21</f>
        <v>8040</v>
      </c>
      <c r="H12" s="88">
        <f t="shared" si="3"/>
        <v>0</v>
      </c>
      <c r="I12" s="88">
        <f t="shared" si="3"/>
        <v>0</v>
      </c>
      <c r="J12" s="88">
        <f t="shared" si="3"/>
        <v>0</v>
      </c>
      <c r="K12" s="89"/>
    </row>
    <row r="13" spans="1:11" ht="18.75" customHeight="1" x14ac:dyDescent="0.25">
      <c r="A13" s="271"/>
      <c r="B13" s="266"/>
      <c r="C13" s="267"/>
      <c r="D13" s="92" t="s">
        <v>12</v>
      </c>
      <c r="E13" s="91">
        <f t="shared" si="0"/>
        <v>647129.19999999995</v>
      </c>
      <c r="F13" s="88">
        <f t="shared" ref="F13:J14" si="4">F17+F22</f>
        <v>110755.4</v>
      </c>
      <c r="G13" s="88">
        <f>G17+G22</f>
        <v>120454.39999999999</v>
      </c>
      <c r="H13" s="88">
        <f t="shared" si="4"/>
        <v>125509.4</v>
      </c>
      <c r="I13" s="88">
        <f t="shared" si="4"/>
        <v>144220</v>
      </c>
      <c r="J13" s="88">
        <f t="shared" si="4"/>
        <v>146190</v>
      </c>
      <c r="K13" s="89"/>
    </row>
    <row r="14" spans="1:11" ht="17.25" customHeight="1" x14ac:dyDescent="0.25">
      <c r="A14" s="271"/>
      <c r="B14" s="268"/>
      <c r="C14" s="269"/>
      <c r="D14" s="93" t="s">
        <v>51</v>
      </c>
      <c r="E14" s="91">
        <f t="shared" si="0"/>
        <v>0</v>
      </c>
      <c r="F14" s="88">
        <f t="shared" si="4"/>
        <v>0</v>
      </c>
      <c r="G14" s="88">
        <f t="shared" si="4"/>
        <v>0</v>
      </c>
      <c r="H14" s="88">
        <f t="shared" si="4"/>
        <v>0</v>
      </c>
      <c r="I14" s="88">
        <f t="shared" si="4"/>
        <v>0</v>
      </c>
      <c r="J14" s="88">
        <f t="shared" si="4"/>
        <v>0</v>
      </c>
      <c r="K14" s="89"/>
    </row>
    <row r="15" spans="1:11" ht="19.5" customHeight="1" x14ac:dyDescent="0.25">
      <c r="A15" s="271"/>
      <c r="B15" s="264" t="s">
        <v>58</v>
      </c>
      <c r="C15" s="265"/>
      <c r="D15" s="94" t="s">
        <v>54</v>
      </c>
      <c r="E15" s="95">
        <f t="shared" si="0"/>
        <v>310340.5</v>
      </c>
      <c r="F15" s="95">
        <f>F16+F17+F18</f>
        <v>49724.1</v>
      </c>
      <c r="G15" s="95">
        <f>G16+G17+G18</f>
        <v>61101.4</v>
      </c>
      <c r="H15" s="95">
        <f>H16+H17+H18</f>
        <v>63905</v>
      </c>
      <c r="I15" s="95">
        <f>I16+I17+I18</f>
        <v>66820</v>
      </c>
      <c r="J15" s="95">
        <f>J16+J17+J18</f>
        <v>68790</v>
      </c>
      <c r="K15" s="89"/>
    </row>
    <row r="16" spans="1:11" ht="23.25" customHeight="1" x14ac:dyDescent="0.25">
      <c r="A16" s="271"/>
      <c r="B16" s="266"/>
      <c r="C16" s="267"/>
      <c r="D16" s="96" t="s">
        <v>11</v>
      </c>
      <c r="E16" s="95">
        <f t="shared" ref="E16:E23" si="5">F16+G16+H16+I16+J16</f>
        <v>0</v>
      </c>
      <c r="F16" s="97">
        <f>'Приложение к подпрограмме III'!G34</f>
        <v>0</v>
      </c>
      <c r="G16" s="97">
        <f>'Приложение к подпрограмме III'!H34</f>
        <v>0</v>
      </c>
      <c r="H16" s="97">
        <f>'Приложение к подпрограмме III'!I34</f>
        <v>0</v>
      </c>
      <c r="I16" s="97">
        <f>'Приложение к подпрограмме III'!J34</f>
        <v>0</v>
      </c>
      <c r="J16" s="97">
        <f>'Приложение к подпрограмме III'!K34</f>
        <v>0</v>
      </c>
      <c r="K16" s="19"/>
    </row>
    <row r="17" spans="1:12" ht="23.25" customHeight="1" x14ac:dyDescent="0.25">
      <c r="A17" s="271"/>
      <c r="B17" s="266"/>
      <c r="C17" s="267"/>
      <c r="D17" s="96" t="s">
        <v>12</v>
      </c>
      <c r="E17" s="95">
        <f t="shared" si="5"/>
        <v>310340.5</v>
      </c>
      <c r="F17" s="97">
        <f>'Приложение к подпрограмме III'!G13+'Приложение к подпрограмме III'!G17+'Приложение к подпрограмме III'!G23+'Приложение к подпрограмме III'!G39</f>
        <v>49724.1</v>
      </c>
      <c r="G17" s="97">
        <f>'Приложение к подпрограмме III'!H13+'Приложение к подпрограмме III'!H17+'Приложение к подпрограмме III'!H23+'Приложение к подпрограмме III'!H39</f>
        <v>61101.4</v>
      </c>
      <c r="H17" s="97">
        <f>'Приложение к подпрограмме III'!I13+'Приложение к подпрограмме III'!I17+'Приложение к подпрограмме III'!I23+'Приложение к подпрограмме III'!I39</f>
        <v>63905</v>
      </c>
      <c r="I17" s="97">
        <f>'Приложение к подпрограмме III'!J13+'Приложение к подпрограмме III'!J17+'Приложение к подпрограмме III'!J23+'Приложение к подпрограмме III'!J39</f>
        <v>66820</v>
      </c>
      <c r="J17" s="97">
        <f>'Приложение к подпрограмме III'!K13+'Приложение к подпрограмме III'!K17+'Приложение к подпрограмме III'!K23+'Приложение к подпрограмме III'!K39</f>
        <v>68790</v>
      </c>
      <c r="K17" s="19"/>
    </row>
    <row r="18" spans="1:12" ht="15" customHeight="1" x14ac:dyDescent="0.25">
      <c r="A18" s="271"/>
      <c r="B18" s="268"/>
      <c r="C18" s="269"/>
      <c r="D18" s="98" t="s">
        <v>51</v>
      </c>
      <c r="E18" s="95">
        <f t="shared" si="5"/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19"/>
    </row>
    <row r="19" spans="1:12" ht="22.5" customHeight="1" x14ac:dyDescent="0.25">
      <c r="A19" s="271"/>
      <c r="B19" s="264" t="s">
        <v>153</v>
      </c>
      <c r="C19" s="265"/>
      <c r="D19" s="94" t="s">
        <v>54</v>
      </c>
      <c r="E19" s="95">
        <f t="shared" si="5"/>
        <v>350828.69999999995</v>
      </c>
      <c r="F19" s="99">
        <f>F21+F22+F23+F20</f>
        <v>61031.3</v>
      </c>
      <c r="G19" s="99">
        <f t="shared" ref="G19:J19" si="6">G21+G22+G23+G20</f>
        <v>73393</v>
      </c>
      <c r="H19" s="99">
        <f t="shared" si="6"/>
        <v>61604.4</v>
      </c>
      <c r="I19" s="99">
        <f t="shared" si="6"/>
        <v>77400</v>
      </c>
      <c r="J19" s="99">
        <f t="shared" si="6"/>
        <v>77400</v>
      </c>
      <c r="K19" s="19"/>
      <c r="L19" s="5"/>
    </row>
    <row r="20" spans="1:12" ht="21.75" customHeight="1" x14ac:dyDescent="0.25">
      <c r="A20" s="271"/>
      <c r="B20" s="266"/>
      <c r="C20" s="267"/>
      <c r="D20" s="159" t="s">
        <v>120</v>
      </c>
      <c r="E20" s="95">
        <f>F20+G20+H20+I20+J20</f>
        <v>6000</v>
      </c>
      <c r="F20" s="99">
        <f>'Приложение к подпрограмме III'!G29</f>
        <v>0</v>
      </c>
      <c r="G20" s="99">
        <v>6000</v>
      </c>
      <c r="H20" s="99">
        <f>'Приложение к подпрограмме III'!I29</f>
        <v>0</v>
      </c>
      <c r="I20" s="99">
        <f>'Приложение к подпрограмме III'!J29</f>
        <v>0</v>
      </c>
      <c r="J20" s="99">
        <f>'Приложение к подпрограмме III'!K29</f>
        <v>0</v>
      </c>
      <c r="K20" s="19"/>
      <c r="L20" s="5"/>
    </row>
    <row r="21" spans="1:12" ht="24.75" customHeight="1" x14ac:dyDescent="0.25">
      <c r="A21" s="271"/>
      <c r="B21" s="266"/>
      <c r="C21" s="267"/>
      <c r="D21" s="96" t="s">
        <v>11</v>
      </c>
      <c r="E21" s="95">
        <f t="shared" si="5"/>
        <v>8040</v>
      </c>
      <c r="F21" s="99">
        <f>'Приложение к подпрограмме III'!G24+'Приложение к подпрограмме III'!G34</f>
        <v>0</v>
      </c>
      <c r="G21" s="99">
        <f>'Приложение к подпрограмме III'!H26</f>
        <v>8040</v>
      </c>
      <c r="H21" s="99">
        <f>'Приложение к подпрограмме III'!I24+'Приложение к подпрограмме III'!I34</f>
        <v>0</v>
      </c>
      <c r="I21" s="99">
        <f>'Приложение к подпрограмме III'!J24+'Приложение к подпрограмме III'!J34</f>
        <v>0</v>
      </c>
      <c r="J21" s="99">
        <f>'Приложение к подпрограмме III'!K24+'Приложение к подпрограмме III'!K34</f>
        <v>0</v>
      </c>
      <c r="K21" s="19"/>
      <c r="L21" s="5"/>
    </row>
    <row r="22" spans="1:12" ht="20.25" customHeight="1" x14ac:dyDescent="0.25">
      <c r="A22" s="271"/>
      <c r="B22" s="266"/>
      <c r="C22" s="267"/>
      <c r="D22" s="98" t="s">
        <v>12</v>
      </c>
      <c r="E22" s="95">
        <f t="shared" si="5"/>
        <v>336788.7</v>
      </c>
      <c r="F22" s="99">
        <f>'Приложение к подпрограмме III'!G14+'Приложение к подпрограмме III'!G18</f>
        <v>61031.3</v>
      </c>
      <c r="G22" s="99">
        <f>'Приложение к подпрограмме III'!H18+'Приложение к подпрограмме III'!H31</f>
        <v>59353</v>
      </c>
      <c r="H22" s="99">
        <f>'Приложение к подпрограмме III'!I18+'Приложение к подпрограмме III'!I31</f>
        <v>61604.4</v>
      </c>
      <c r="I22" s="99">
        <f>'Приложение к подпрограмме III'!J18+'Приложение к подпрограмме III'!J31</f>
        <v>77400</v>
      </c>
      <c r="J22" s="99">
        <f>'Приложение к подпрограмме III'!K18+'Приложение к подпрограмме III'!K31</f>
        <v>77400</v>
      </c>
      <c r="K22" s="19"/>
      <c r="L22" s="5"/>
    </row>
    <row r="23" spans="1:12" ht="15" customHeight="1" x14ac:dyDescent="0.3">
      <c r="A23" s="272"/>
      <c r="B23" s="268"/>
      <c r="C23" s="269"/>
      <c r="D23" s="100" t="s">
        <v>51</v>
      </c>
      <c r="E23" s="95">
        <f t="shared" si="5"/>
        <v>0</v>
      </c>
      <c r="F23" s="99">
        <v>0</v>
      </c>
      <c r="G23" s="99">
        <v>0</v>
      </c>
      <c r="H23" s="99">
        <v>0</v>
      </c>
      <c r="I23" s="99">
        <v>0</v>
      </c>
      <c r="J23" s="99">
        <v>0</v>
      </c>
      <c r="K23" s="183" t="s">
        <v>168</v>
      </c>
      <c r="L23" s="5"/>
    </row>
    <row r="24" spans="1:12" x14ac:dyDescent="0.25">
      <c r="J24" s="16"/>
    </row>
  </sheetData>
  <sheetProtection selectLockedCells="1" selectUnlockedCells="1"/>
  <mergeCells count="13">
    <mergeCell ref="H1:J1"/>
    <mergeCell ref="H3:J3"/>
    <mergeCell ref="B19:C23"/>
    <mergeCell ref="A8:A23"/>
    <mergeCell ref="B8:C9"/>
    <mergeCell ref="B10:C14"/>
    <mergeCell ref="D4:J4"/>
    <mergeCell ref="B7:J7"/>
    <mergeCell ref="D8:D9"/>
    <mergeCell ref="E8:J8"/>
    <mergeCell ref="A5:K5"/>
    <mergeCell ref="B15:C18"/>
    <mergeCell ref="E2:J2"/>
  </mergeCells>
  <phoneticPr fontId="19" type="noConversion"/>
  <pageMargins left="0.51181102362204722" right="0" top="0.51181102362204722" bottom="0.35433070866141736" header="0.31496062992125984" footer="0.51181102362204722"/>
  <pageSetup paperSize="9" firstPageNumber="12" orientation="landscape" useFirstPageNumber="1" horizontalDpi="300" verticalDpi="300" r:id="rId1"/>
  <headerFooter alignWithMargins="0">
    <oddHeader>&amp;L &amp;C12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Layout" zoomScale="75" zoomScaleSheetLayoutView="77" zoomScalePageLayoutView="75" workbookViewId="0">
      <selection activeCell="L3" sqref="L3:M3"/>
    </sheetView>
  </sheetViews>
  <sheetFormatPr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4" customWidth="1"/>
    <col min="6" max="6" width="12.28515625" customWidth="1"/>
    <col min="7" max="7" width="12.85546875" customWidth="1"/>
    <col min="8" max="9" width="12.85546875" style="15" customWidth="1"/>
    <col min="10" max="11" width="12.85546875" customWidth="1"/>
    <col min="12" max="12" width="27.7109375" customWidth="1"/>
    <col min="13" max="13" width="20.28515625" customWidth="1"/>
    <col min="14" max="14" width="14.85546875" customWidth="1"/>
  </cols>
  <sheetData>
    <row r="1" spans="1:13" ht="18.75" customHeight="1" x14ac:dyDescent="0.3">
      <c r="A1" s="19"/>
      <c r="B1" s="19"/>
      <c r="C1" s="19"/>
      <c r="D1" s="19"/>
      <c r="E1" s="102"/>
      <c r="F1" s="19"/>
      <c r="G1" s="19"/>
      <c r="H1" s="204" t="s">
        <v>165</v>
      </c>
      <c r="I1" s="204"/>
      <c r="J1" s="204"/>
      <c r="K1" s="204"/>
      <c r="L1" s="204"/>
      <c r="M1" s="204"/>
    </row>
    <row r="2" spans="1:13" ht="18.75" customHeight="1" x14ac:dyDescent="0.3">
      <c r="A2" s="19"/>
      <c r="B2" s="19"/>
      <c r="C2" s="19"/>
      <c r="D2" s="19"/>
      <c r="E2" s="102"/>
      <c r="F2" s="19"/>
      <c r="G2" s="19"/>
      <c r="H2" s="51"/>
      <c r="I2" s="51"/>
      <c r="J2" s="306" t="s">
        <v>115</v>
      </c>
      <c r="K2" s="306"/>
      <c r="L2" s="306"/>
      <c r="M2" s="306"/>
    </row>
    <row r="3" spans="1:13" ht="18.75" customHeight="1" x14ac:dyDescent="0.3">
      <c r="A3" s="19"/>
      <c r="B3" s="19"/>
      <c r="C3" s="19"/>
      <c r="D3" s="19"/>
      <c r="E3" s="102"/>
      <c r="F3" s="19"/>
      <c r="G3" s="19"/>
      <c r="H3" s="51"/>
      <c r="I3" s="51"/>
      <c r="J3" s="51"/>
      <c r="K3" s="51"/>
      <c r="L3" s="300" t="s">
        <v>174</v>
      </c>
      <c r="M3" s="300"/>
    </row>
    <row r="4" spans="1:13" ht="18.75" customHeight="1" x14ac:dyDescent="0.3">
      <c r="A4" s="19"/>
      <c r="B4" s="19"/>
      <c r="C4" s="19"/>
      <c r="D4" s="19"/>
      <c r="E4" s="102"/>
      <c r="F4" s="19"/>
      <c r="G4" s="19"/>
      <c r="H4" s="51"/>
      <c r="I4" s="51"/>
      <c r="J4" s="51"/>
      <c r="K4" s="51"/>
      <c r="L4" s="300" t="s">
        <v>118</v>
      </c>
      <c r="M4" s="300"/>
    </row>
    <row r="5" spans="1:13" ht="60.75" customHeight="1" x14ac:dyDescent="0.25">
      <c r="A5" s="19"/>
      <c r="B5" s="19"/>
      <c r="C5" s="19"/>
      <c r="D5" s="19"/>
      <c r="E5" s="102"/>
      <c r="F5" s="19"/>
      <c r="G5" s="19"/>
      <c r="H5" s="299" t="s">
        <v>110</v>
      </c>
      <c r="I5" s="299"/>
      <c r="J5" s="299"/>
      <c r="K5" s="299"/>
      <c r="L5" s="299"/>
      <c r="M5" s="299"/>
    </row>
    <row r="6" spans="1:13" ht="39.75" customHeight="1" x14ac:dyDescent="0.25">
      <c r="A6" s="218" t="s">
        <v>75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</row>
    <row r="7" spans="1:13" ht="75.75" customHeight="1" x14ac:dyDescent="0.25">
      <c r="A7" s="283" t="s">
        <v>35</v>
      </c>
      <c r="B7" s="283" t="s">
        <v>14</v>
      </c>
      <c r="C7" s="237" t="s">
        <v>16</v>
      </c>
      <c r="D7" s="283" t="s">
        <v>15</v>
      </c>
      <c r="E7" s="280" t="s">
        <v>52</v>
      </c>
      <c r="F7" s="301" t="s">
        <v>0</v>
      </c>
      <c r="G7" s="303" t="s">
        <v>1</v>
      </c>
      <c r="H7" s="304"/>
      <c r="I7" s="304"/>
      <c r="J7" s="304"/>
      <c r="K7" s="305"/>
      <c r="L7" s="313" t="s">
        <v>44</v>
      </c>
      <c r="M7" s="283" t="s">
        <v>20</v>
      </c>
    </row>
    <row r="8" spans="1:13" ht="30.75" customHeight="1" x14ac:dyDescent="0.25">
      <c r="A8" s="281"/>
      <c r="B8" s="281"/>
      <c r="C8" s="281"/>
      <c r="D8" s="281"/>
      <c r="E8" s="281"/>
      <c r="F8" s="302"/>
      <c r="G8" s="107" t="s">
        <v>46</v>
      </c>
      <c r="H8" s="108" t="s">
        <v>47</v>
      </c>
      <c r="I8" s="108" t="s">
        <v>61</v>
      </c>
      <c r="J8" s="108" t="s">
        <v>62</v>
      </c>
      <c r="K8" s="108" t="s">
        <v>63</v>
      </c>
      <c r="L8" s="314"/>
      <c r="M8" s="281"/>
    </row>
    <row r="9" spans="1:13" x14ac:dyDescent="0.25">
      <c r="A9" s="54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56">
        <v>8</v>
      </c>
      <c r="I9" s="56">
        <v>9</v>
      </c>
      <c r="J9" s="55">
        <v>10</v>
      </c>
      <c r="K9" s="55">
        <v>11</v>
      </c>
      <c r="L9" s="55">
        <v>12</v>
      </c>
      <c r="M9" s="55">
        <v>13</v>
      </c>
    </row>
    <row r="10" spans="1:13" ht="14.25" customHeight="1" x14ac:dyDescent="0.25">
      <c r="A10" s="261" t="s">
        <v>21</v>
      </c>
      <c r="B10" s="254" t="s">
        <v>74</v>
      </c>
      <c r="C10" s="253" t="s">
        <v>59</v>
      </c>
      <c r="D10" s="57" t="s">
        <v>37</v>
      </c>
      <c r="E10" s="25"/>
      <c r="F10" s="25">
        <f>G10+H10+I10+J10+K10</f>
        <v>6600</v>
      </c>
      <c r="G10" s="25">
        <f>G11</f>
        <v>1320</v>
      </c>
      <c r="H10" s="25">
        <f t="shared" ref="H10:K11" si="0">H11</f>
        <v>1320</v>
      </c>
      <c r="I10" s="25">
        <f t="shared" si="0"/>
        <v>1320</v>
      </c>
      <c r="J10" s="25">
        <f t="shared" si="0"/>
        <v>1320</v>
      </c>
      <c r="K10" s="25">
        <f t="shared" si="0"/>
        <v>1320</v>
      </c>
      <c r="L10" s="254" t="s">
        <v>154</v>
      </c>
      <c r="M10" s="254"/>
    </row>
    <row r="11" spans="1:13" ht="90.75" customHeight="1" x14ac:dyDescent="0.25">
      <c r="A11" s="282"/>
      <c r="B11" s="282"/>
      <c r="C11" s="282"/>
      <c r="D11" s="57" t="s">
        <v>12</v>
      </c>
      <c r="E11" s="105">
        <f>E12+E13+E17</f>
        <v>55072</v>
      </c>
      <c r="F11" s="25">
        <f t="shared" ref="F11:F35" si="1">G11+H11+I11+J11+K11</f>
        <v>6600</v>
      </c>
      <c r="G11" s="25">
        <f>G12</f>
        <v>1320</v>
      </c>
      <c r="H11" s="25">
        <f t="shared" si="0"/>
        <v>1320</v>
      </c>
      <c r="I11" s="25">
        <f t="shared" si="0"/>
        <v>1320</v>
      </c>
      <c r="J11" s="25">
        <f t="shared" si="0"/>
        <v>1320</v>
      </c>
      <c r="K11" s="25">
        <f>K12</f>
        <v>1320</v>
      </c>
      <c r="L11" s="282"/>
      <c r="M11" s="282"/>
    </row>
    <row r="12" spans="1:13" s="2" customFormat="1" ht="22.5" customHeight="1" x14ac:dyDescent="0.25">
      <c r="A12" s="287" t="s">
        <v>22</v>
      </c>
      <c r="B12" s="284" t="s">
        <v>143</v>
      </c>
      <c r="C12" s="307" t="s">
        <v>59</v>
      </c>
      <c r="D12" s="57" t="s">
        <v>37</v>
      </c>
      <c r="E12" s="105">
        <v>1320</v>
      </c>
      <c r="F12" s="25">
        <f>G12+H12+I12+J12+K12</f>
        <v>6600</v>
      </c>
      <c r="G12" s="25">
        <f>G13+G14</f>
        <v>1320</v>
      </c>
      <c r="H12" s="25">
        <f>H13</f>
        <v>1320</v>
      </c>
      <c r="I12" s="25">
        <f>I13</f>
        <v>1320</v>
      </c>
      <c r="J12" s="25">
        <f>J13</f>
        <v>1320</v>
      </c>
      <c r="K12" s="25">
        <f>K13</f>
        <v>1320</v>
      </c>
      <c r="L12" s="103"/>
      <c r="M12" s="103"/>
    </row>
    <row r="13" spans="1:13" ht="30" customHeight="1" x14ac:dyDescent="0.25">
      <c r="A13" s="288"/>
      <c r="B13" s="285"/>
      <c r="C13" s="308"/>
      <c r="D13" s="57" t="s">
        <v>12</v>
      </c>
      <c r="E13" s="25">
        <v>1272</v>
      </c>
      <c r="F13" s="25">
        <f t="shared" si="1"/>
        <v>6552</v>
      </c>
      <c r="G13" s="25">
        <v>1272</v>
      </c>
      <c r="H13" s="25">
        <v>1320</v>
      </c>
      <c r="I13" s="25">
        <v>1320</v>
      </c>
      <c r="J13" s="25">
        <v>1320</v>
      </c>
      <c r="K13" s="25">
        <v>1320</v>
      </c>
      <c r="L13" s="50" t="s">
        <v>2</v>
      </c>
      <c r="M13" s="57"/>
    </row>
    <row r="14" spans="1:13" ht="29.25" customHeight="1" x14ac:dyDescent="0.25">
      <c r="A14" s="289"/>
      <c r="B14" s="286"/>
      <c r="C14" s="309"/>
      <c r="D14" s="174" t="s">
        <v>12</v>
      </c>
      <c r="E14" s="25">
        <v>48</v>
      </c>
      <c r="F14" s="25">
        <f t="shared" si="1"/>
        <v>48</v>
      </c>
      <c r="G14" s="25">
        <v>48</v>
      </c>
      <c r="H14" s="25">
        <v>0</v>
      </c>
      <c r="I14" s="25">
        <v>0</v>
      </c>
      <c r="J14" s="25">
        <v>0</v>
      </c>
      <c r="K14" s="25">
        <v>0</v>
      </c>
      <c r="L14" s="180" t="s">
        <v>155</v>
      </c>
      <c r="M14" s="174"/>
    </row>
    <row r="15" spans="1:13" ht="79.5" customHeight="1" x14ac:dyDescent="0.25">
      <c r="A15" s="53" t="s">
        <v>25</v>
      </c>
      <c r="B15" s="50" t="s">
        <v>99</v>
      </c>
      <c r="C15" s="61" t="s">
        <v>59</v>
      </c>
      <c r="D15" s="57" t="s">
        <v>12</v>
      </c>
      <c r="E15" s="30">
        <f>E16+E19</f>
        <v>111758</v>
      </c>
      <c r="F15" s="25">
        <f t="shared" si="1"/>
        <v>637841.30000000005</v>
      </c>
      <c r="G15" s="25">
        <f>G16+G19</f>
        <v>108270.9</v>
      </c>
      <c r="H15" s="25">
        <f>H16+H19</f>
        <v>117611</v>
      </c>
      <c r="I15" s="25">
        <f>I16+I19</f>
        <v>124189.4</v>
      </c>
      <c r="J15" s="25">
        <f>J16+J19</f>
        <v>142900</v>
      </c>
      <c r="K15" s="25">
        <f>K16+K19</f>
        <v>144870</v>
      </c>
      <c r="L15" s="104"/>
      <c r="M15" s="57"/>
    </row>
    <row r="16" spans="1:13" ht="21.75" customHeight="1" x14ac:dyDescent="0.25">
      <c r="A16" s="278" t="s">
        <v>26</v>
      </c>
      <c r="B16" s="279" t="s">
        <v>144</v>
      </c>
      <c r="C16" s="253" t="s">
        <v>59</v>
      </c>
      <c r="D16" s="57" t="s">
        <v>37</v>
      </c>
      <c r="E16" s="25">
        <f t="shared" ref="E16:K16" si="2">E17+E18</f>
        <v>111758</v>
      </c>
      <c r="F16" s="25">
        <f t="shared" si="2"/>
        <v>637841.30000000005</v>
      </c>
      <c r="G16" s="25">
        <f t="shared" si="2"/>
        <v>108270.9</v>
      </c>
      <c r="H16" s="25">
        <f t="shared" si="2"/>
        <v>117611</v>
      </c>
      <c r="I16" s="25">
        <f t="shared" si="2"/>
        <v>124189.4</v>
      </c>
      <c r="J16" s="25">
        <f t="shared" si="2"/>
        <v>142900</v>
      </c>
      <c r="K16" s="25">
        <f t="shared" si="2"/>
        <v>144870</v>
      </c>
      <c r="L16" s="57"/>
      <c r="M16" s="261"/>
    </row>
    <row r="17" spans="1:13" s="4" customFormat="1" ht="27" customHeight="1" x14ac:dyDescent="0.25">
      <c r="A17" s="282"/>
      <c r="B17" s="282"/>
      <c r="C17" s="282"/>
      <c r="D17" s="104" t="s">
        <v>12</v>
      </c>
      <c r="E17" s="105">
        <v>52480</v>
      </c>
      <c r="F17" s="25">
        <f t="shared" si="1"/>
        <v>302452.59999999998</v>
      </c>
      <c r="G17" s="81">
        <v>47287.6</v>
      </c>
      <c r="H17" s="81">
        <v>59610</v>
      </c>
      <c r="I17" s="81">
        <v>62585</v>
      </c>
      <c r="J17" s="81">
        <v>65500</v>
      </c>
      <c r="K17" s="81">
        <v>67470</v>
      </c>
      <c r="L17" s="57" t="s">
        <v>2</v>
      </c>
      <c r="M17" s="282"/>
    </row>
    <row r="18" spans="1:13" s="4" customFormat="1" ht="32.25" customHeight="1" x14ac:dyDescent="0.25">
      <c r="A18" s="282"/>
      <c r="B18" s="282"/>
      <c r="C18" s="282"/>
      <c r="D18" s="104" t="s">
        <v>12</v>
      </c>
      <c r="E18" s="81">
        <v>59278</v>
      </c>
      <c r="F18" s="25">
        <f t="shared" si="1"/>
        <v>335388.7</v>
      </c>
      <c r="G18" s="81">
        <v>60983.3</v>
      </c>
      <c r="H18" s="81">
        <f>59353-1352</f>
        <v>58001</v>
      </c>
      <c r="I18" s="81">
        <v>61604.4</v>
      </c>
      <c r="J18" s="81">
        <v>77400</v>
      </c>
      <c r="K18" s="81">
        <v>77400</v>
      </c>
      <c r="L18" s="180" t="s">
        <v>155</v>
      </c>
      <c r="M18" s="282"/>
    </row>
    <row r="19" spans="1:13" s="4" customFormat="1" ht="91.5" customHeight="1" x14ac:dyDescent="0.25">
      <c r="A19" s="106" t="s">
        <v>27</v>
      </c>
      <c r="B19" s="178" t="s">
        <v>145</v>
      </c>
      <c r="C19" s="61" t="s">
        <v>59</v>
      </c>
      <c r="D19" s="104" t="s">
        <v>12</v>
      </c>
      <c r="E19" s="25">
        <v>0</v>
      </c>
      <c r="F19" s="25">
        <f t="shared" si="1"/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50" t="s">
        <v>2</v>
      </c>
      <c r="M19" s="53"/>
    </row>
    <row r="20" spans="1:13" s="4" customFormat="1" ht="91.5" customHeight="1" x14ac:dyDescent="0.25">
      <c r="A20" s="179" t="s">
        <v>30</v>
      </c>
      <c r="B20" s="178" t="s">
        <v>124</v>
      </c>
      <c r="C20" s="176" t="s">
        <v>59</v>
      </c>
      <c r="D20" s="104" t="s">
        <v>12</v>
      </c>
      <c r="E20" s="25">
        <v>0</v>
      </c>
      <c r="F20" s="25">
        <f>F23</f>
        <v>1164.5</v>
      </c>
      <c r="G20" s="81">
        <f>G23</f>
        <v>1164.5</v>
      </c>
      <c r="H20" s="81">
        <f t="shared" ref="H20:K20" si="3">H23</f>
        <v>0</v>
      </c>
      <c r="I20" s="81">
        <f t="shared" si="3"/>
        <v>0</v>
      </c>
      <c r="J20" s="81">
        <f t="shared" si="3"/>
        <v>0</v>
      </c>
      <c r="K20" s="81">
        <f t="shared" si="3"/>
        <v>0</v>
      </c>
      <c r="L20" s="50" t="s">
        <v>2</v>
      </c>
      <c r="M20" s="175"/>
    </row>
    <row r="21" spans="1:13" s="4" customFormat="1" ht="46.5" customHeight="1" x14ac:dyDescent="0.25">
      <c r="A21" s="290" t="s">
        <v>31</v>
      </c>
      <c r="B21" s="293" t="s">
        <v>148</v>
      </c>
      <c r="C21" s="296" t="s">
        <v>59</v>
      </c>
      <c r="D21" s="150" t="s">
        <v>37</v>
      </c>
      <c r="E21" s="25">
        <v>0</v>
      </c>
      <c r="F21" s="25">
        <f>F22+F23</f>
        <v>1164.5</v>
      </c>
      <c r="G21" s="81">
        <f>G22+G23</f>
        <v>1164.5</v>
      </c>
      <c r="H21" s="81">
        <f t="shared" ref="H21:K21" si="4">H22+H23</f>
        <v>0</v>
      </c>
      <c r="I21" s="81">
        <f t="shared" si="4"/>
        <v>0</v>
      </c>
      <c r="J21" s="81">
        <f t="shared" si="4"/>
        <v>0</v>
      </c>
      <c r="K21" s="81">
        <f t="shared" si="4"/>
        <v>0</v>
      </c>
      <c r="L21" s="315"/>
      <c r="M21" s="247"/>
    </row>
    <row r="22" spans="1:13" s="4" customFormat="1" ht="50.25" customHeight="1" x14ac:dyDescent="0.25">
      <c r="A22" s="291"/>
      <c r="B22" s="294"/>
      <c r="C22" s="297"/>
      <c r="D22" s="150" t="s">
        <v>11</v>
      </c>
      <c r="E22" s="25">
        <v>0</v>
      </c>
      <c r="F22" s="25">
        <f>G22+H22+I22+J22+K22</f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316"/>
      <c r="M22" s="248"/>
    </row>
    <row r="23" spans="1:13" s="4" customFormat="1" ht="43.5" customHeight="1" x14ac:dyDescent="0.25">
      <c r="A23" s="292"/>
      <c r="B23" s="295"/>
      <c r="C23" s="298"/>
      <c r="D23" s="150" t="s">
        <v>12</v>
      </c>
      <c r="E23" s="25">
        <v>0</v>
      </c>
      <c r="F23" s="25">
        <f>G23+H23+I23+J23+K23</f>
        <v>1164.5</v>
      </c>
      <c r="G23" s="81">
        <v>1164.5</v>
      </c>
      <c r="H23" s="81">
        <v>0</v>
      </c>
      <c r="I23" s="81">
        <v>0</v>
      </c>
      <c r="J23" s="81">
        <v>0</v>
      </c>
      <c r="K23" s="81">
        <v>0</v>
      </c>
      <c r="L23" s="317"/>
      <c r="M23" s="249"/>
    </row>
    <row r="24" spans="1:13" s="4" customFormat="1" ht="54" customHeight="1" x14ac:dyDescent="0.25">
      <c r="A24" s="290" t="s">
        <v>32</v>
      </c>
      <c r="B24" s="284" t="s">
        <v>152</v>
      </c>
      <c r="C24" s="307"/>
      <c r="D24" s="50" t="s">
        <v>109</v>
      </c>
      <c r="E24" s="25">
        <f t="shared" ref="E24:G24" si="5">E28</f>
        <v>0</v>
      </c>
      <c r="F24" s="25">
        <f>G24+H24+I24+J24+K24</f>
        <v>15392</v>
      </c>
      <c r="G24" s="81">
        <f t="shared" si="5"/>
        <v>0</v>
      </c>
      <c r="H24" s="81">
        <f>H25+H26+H27</f>
        <v>15392</v>
      </c>
      <c r="I24" s="81">
        <f t="shared" ref="I24:K24" si="6">I25+I26+I27</f>
        <v>0</v>
      </c>
      <c r="J24" s="81">
        <f t="shared" si="6"/>
        <v>0</v>
      </c>
      <c r="K24" s="81">
        <f t="shared" si="6"/>
        <v>0</v>
      </c>
      <c r="L24" s="250" t="s">
        <v>155</v>
      </c>
      <c r="M24" s="247"/>
    </row>
    <row r="25" spans="1:13" s="4" customFormat="1" ht="38.25" customHeight="1" x14ac:dyDescent="0.25">
      <c r="A25" s="291"/>
      <c r="B25" s="285"/>
      <c r="C25" s="308"/>
      <c r="D25" s="159" t="s">
        <v>120</v>
      </c>
      <c r="E25" s="25">
        <v>0</v>
      </c>
      <c r="F25" s="25">
        <f t="shared" ref="F25:F27" si="7">G25+H25+I25+J25+K25</f>
        <v>6000</v>
      </c>
      <c r="G25" s="81">
        <f>G29</f>
        <v>0</v>
      </c>
      <c r="H25" s="81">
        <f t="shared" ref="H25:K25" si="8">H29</f>
        <v>6000</v>
      </c>
      <c r="I25" s="81">
        <f t="shared" si="8"/>
        <v>0</v>
      </c>
      <c r="J25" s="81">
        <f t="shared" si="8"/>
        <v>0</v>
      </c>
      <c r="K25" s="81">
        <f t="shared" si="8"/>
        <v>0</v>
      </c>
      <c r="L25" s="251"/>
      <c r="M25" s="248"/>
    </row>
    <row r="26" spans="1:13" s="4" customFormat="1" ht="38.25" customHeight="1" x14ac:dyDescent="0.25">
      <c r="A26" s="291"/>
      <c r="B26" s="285"/>
      <c r="C26" s="308"/>
      <c r="D26" s="160" t="s">
        <v>11</v>
      </c>
      <c r="E26" s="25">
        <v>0</v>
      </c>
      <c r="F26" s="25">
        <f t="shared" si="7"/>
        <v>8040</v>
      </c>
      <c r="G26" s="81">
        <f t="shared" ref="G26:K26" si="9">G30</f>
        <v>0</v>
      </c>
      <c r="H26" s="81">
        <f t="shared" si="9"/>
        <v>8040</v>
      </c>
      <c r="I26" s="81">
        <f t="shared" si="9"/>
        <v>0</v>
      </c>
      <c r="J26" s="81">
        <f t="shared" si="9"/>
        <v>0</v>
      </c>
      <c r="K26" s="81">
        <f t="shared" si="9"/>
        <v>0</v>
      </c>
      <c r="L26" s="251"/>
      <c r="M26" s="248"/>
    </row>
    <row r="27" spans="1:13" s="4" customFormat="1" ht="38.25" customHeight="1" x14ac:dyDescent="0.25">
      <c r="A27" s="292"/>
      <c r="B27" s="286"/>
      <c r="C27" s="309"/>
      <c r="D27" s="160" t="s">
        <v>12</v>
      </c>
      <c r="E27" s="25">
        <v>0</v>
      </c>
      <c r="F27" s="25">
        <f t="shared" si="7"/>
        <v>1352</v>
      </c>
      <c r="G27" s="81">
        <f t="shared" ref="G27:K27" si="10">G31</f>
        <v>0</v>
      </c>
      <c r="H27" s="81">
        <f t="shared" si="10"/>
        <v>1352</v>
      </c>
      <c r="I27" s="81">
        <f t="shared" si="10"/>
        <v>0</v>
      </c>
      <c r="J27" s="81">
        <f t="shared" si="10"/>
        <v>0</v>
      </c>
      <c r="K27" s="81">
        <f t="shared" si="10"/>
        <v>0</v>
      </c>
      <c r="L27" s="252"/>
      <c r="M27" s="249"/>
    </row>
    <row r="28" spans="1:13" s="4" customFormat="1" ht="32.25" customHeight="1" x14ac:dyDescent="0.25">
      <c r="A28" s="278" t="s">
        <v>68</v>
      </c>
      <c r="B28" s="279" t="s">
        <v>146</v>
      </c>
      <c r="C28" s="253"/>
      <c r="D28" s="104" t="s">
        <v>77</v>
      </c>
      <c r="E28" s="25">
        <f t="shared" ref="E28:K28" si="11">E30+E31</f>
        <v>0</v>
      </c>
      <c r="F28" s="25">
        <f>G28+H28+I28+J28+K28</f>
        <v>15392</v>
      </c>
      <c r="G28" s="81">
        <f t="shared" si="11"/>
        <v>0</v>
      </c>
      <c r="H28" s="81">
        <f>H29+H30+H31</f>
        <v>15392</v>
      </c>
      <c r="I28" s="81">
        <f t="shared" si="11"/>
        <v>0</v>
      </c>
      <c r="J28" s="81">
        <f t="shared" si="11"/>
        <v>0</v>
      </c>
      <c r="K28" s="81">
        <f t="shared" si="11"/>
        <v>0</v>
      </c>
      <c r="L28" s="250" t="s">
        <v>155</v>
      </c>
      <c r="M28" s="53"/>
    </row>
    <row r="29" spans="1:13" s="4" customFormat="1" ht="43.5" customHeight="1" x14ac:dyDescent="0.25">
      <c r="A29" s="278"/>
      <c r="B29" s="279"/>
      <c r="C29" s="253"/>
      <c r="D29" s="159" t="s">
        <v>120</v>
      </c>
      <c r="E29" s="25">
        <v>0</v>
      </c>
      <c r="F29" s="25">
        <f>G29+H29+I29+J29+K29</f>
        <v>6000</v>
      </c>
      <c r="G29" s="81">
        <v>0</v>
      </c>
      <c r="H29" s="81">
        <v>6000</v>
      </c>
      <c r="I29" s="81">
        <v>0</v>
      </c>
      <c r="J29" s="81">
        <v>0</v>
      </c>
      <c r="K29" s="81">
        <v>0</v>
      </c>
      <c r="L29" s="251"/>
      <c r="M29" s="151"/>
    </row>
    <row r="30" spans="1:13" s="4" customFormat="1" ht="52.5" customHeight="1" x14ac:dyDescent="0.25">
      <c r="A30" s="278"/>
      <c r="B30" s="279"/>
      <c r="C30" s="253"/>
      <c r="D30" s="104" t="s">
        <v>11</v>
      </c>
      <c r="E30" s="25">
        <v>0</v>
      </c>
      <c r="F30" s="25">
        <f>G30+H30+I30+J30+K30</f>
        <v>8040</v>
      </c>
      <c r="G30" s="81">
        <v>0</v>
      </c>
      <c r="H30" s="81">
        <v>8040</v>
      </c>
      <c r="I30" s="81">
        <v>0</v>
      </c>
      <c r="J30" s="81">
        <v>0</v>
      </c>
      <c r="K30" s="81">
        <v>0</v>
      </c>
      <c r="L30" s="251"/>
      <c r="M30" s="53"/>
    </row>
    <row r="31" spans="1:13" s="4" customFormat="1" ht="29.25" customHeight="1" x14ac:dyDescent="0.25">
      <c r="A31" s="278"/>
      <c r="B31" s="279"/>
      <c r="C31" s="253"/>
      <c r="D31" s="104" t="s">
        <v>12</v>
      </c>
      <c r="E31" s="25">
        <v>0</v>
      </c>
      <c r="F31" s="25">
        <f>G31+H31+I31+J31+K31</f>
        <v>1352</v>
      </c>
      <c r="G31" s="81">
        <v>0</v>
      </c>
      <c r="H31" s="81">
        <v>1352</v>
      </c>
      <c r="I31" s="81">
        <v>0</v>
      </c>
      <c r="J31" s="81">
        <v>0</v>
      </c>
      <c r="K31" s="81">
        <v>0</v>
      </c>
      <c r="L31" s="252"/>
      <c r="M31" s="53"/>
    </row>
    <row r="32" spans="1:13" ht="16.5" customHeight="1" x14ac:dyDescent="0.25">
      <c r="A32" s="255" t="s">
        <v>90</v>
      </c>
      <c r="B32" s="254" t="s">
        <v>151</v>
      </c>
      <c r="C32" s="253" t="s">
        <v>59</v>
      </c>
      <c r="D32" s="104" t="s">
        <v>37</v>
      </c>
      <c r="E32" s="25">
        <f>E33</f>
        <v>0</v>
      </c>
      <c r="F32" s="25">
        <f t="shared" ref="F32:K32" si="12">F33+F34+F35</f>
        <v>171.4</v>
      </c>
      <c r="G32" s="25">
        <f t="shared" si="12"/>
        <v>0</v>
      </c>
      <c r="H32" s="25">
        <f t="shared" si="12"/>
        <v>171.4</v>
      </c>
      <c r="I32" s="25">
        <f t="shared" si="12"/>
        <v>0</v>
      </c>
      <c r="J32" s="25">
        <f t="shared" si="12"/>
        <v>0</v>
      </c>
      <c r="K32" s="25">
        <f t="shared" si="12"/>
        <v>0</v>
      </c>
      <c r="L32" s="310" t="s">
        <v>76</v>
      </c>
      <c r="M32" s="261"/>
    </row>
    <row r="33" spans="1:13" ht="38.25" customHeight="1" x14ac:dyDescent="0.25">
      <c r="A33" s="282"/>
      <c r="B33" s="282"/>
      <c r="C33" s="282"/>
      <c r="D33" s="104" t="s">
        <v>120</v>
      </c>
      <c r="E33" s="105">
        <v>0</v>
      </c>
      <c r="F33" s="25">
        <f t="shared" si="1"/>
        <v>0</v>
      </c>
      <c r="G33" s="105">
        <f t="shared" ref="G33:K34" si="13">G37</f>
        <v>0</v>
      </c>
      <c r="H33" s="105">
        <f t="shared" si="13"/>
        <v>0</v>
      </c>
      <c r="I33" s="105">
        <f t="shared" si="13"/>
        <v>0</v>
      </c>
      <c r="J33" s="105">
        <f t="shared" si="13"/>
        <v>0</v>
      </c>
      <c r="K33" s="105">
        <f t="shared" si="13"/>
        <v>0</v>
      </c>
      <c r="L33" s="282"/>
      <c r="M33" s="282"/>
    </row>
    <row r="34" spans="1:13" ht="52.5" customHeight="1" x14ac:dyDescent="0.25">
      <c r="A34" s="282"/>
      <c r="B34" s="282"/>
      <c r="C34" s="282"/>
      <c r="D34" s="104" t="s">
        <v>11</v>
      </c>
      <c r="E34" s="105">
        <v>0</v>
      </c>
      <c r="F34" s="25">
        <f t="shared" si="1"/>
        <v>0</v>
      </c>
      <c r="G34" s="105">
        <f t="shared" si="13"/>
        <v>0</v>
      </c>
      <c r="H34" s="105">
        <f t="shared" si="13"/>
        <v>0</v>
      </c>
      <c r="I34" s="105">
        <f t="shared" si="13"/>
        <v>0</v>
      </c>
      <c r="J34" s="105">
        <f t="shared" si="13"/>
        <v>0</v>
      </c>
      <c r="K34" s="105">
        <f t="shared" si="13"/>
        <v>0</v>
      </c>
      <c r="L34" s="282"/>
      <c r="M34" s="282"/>
    </row>
    <row r="35" spans="1:13" ht="37.5" customHeight="1" x14ac:dyDescent="0.25">
      <c r="A35" s="282"/>
      <c r="B35" s="282"/>
      <c r="C35" s="282"/>
      <c r="D35" s="104" t="s">
        <v>12</v>
      </c>
      <c r="E35" s="105">
        <v>0</v>
      </c>
      <c r="F35" s="25">
        <f t="shared" si="1"/>
        <v>171.4</v>
      </c>
      <c r="G35" s="105">
        <f>G39</f>
        <v>0</v>
      </c>
      <c r="H35" s="105">
        <f>H39</f>
        <v>171.4</v>
      </c>
      <c r="I35" s="105">
        <f>I39</f>
        <v>0</v>
      </c>
      <c r="J35" s="105">
        <f>J39</f>
        <v>0</v>
      </c>
      <c r="K35" s="105">
        <f>K39</f>
        <v>0</v>
      </c>
      <c r="L35" s="282"/>
      <c r="M35" s="282"/>
    </row>
    <row r="36" spans="1:13" ht="15.75" x14ac:dyDescent="0.25">
      <c r="A36" s="311" t="s">
        <v>91</v>
      </c>
      <c r="B36" s="254" t="s">
        <v>147</v>
      </c>
      <c r="C36" s="253"/>
      <c r="D36" s="104" t="s">
        <v>37</v>
      </c>
      <c r="E36" s="105">
        <f t="shared" ref="E36:K36" si="14">E37+E38+E39</f>
        <v>0</v>
      </c>
      <c r="F36" s="25">
        <f t="shared" si="14"/>
        <v>171.4</v>
      </c>
      <c r="G36" s="25">
        <f t="shared" si="14"/>
        <v>0</v>
      </c>
      <c r="H36" s="25">
        <f t="shared" si="14"/>
        <v>171.4</v>
      </c>
      <c r="I36" s="25">
        <f t="shared" si="14"/>
        <v>0</v>
      </c>
      <c r="J36" s="25">
        <f t="shared" si="14"/>
        <v>0</v>
      </c>
      <c r="K36" s="25">
        <f t="shared" si="14"/>
        <v>0</v>
      </c>
      <c r="L36" s="310" t="s">
        <v>76</v>
      </c>
      <c r="M36" s="312"/>
    </row>
    <row r="37" spans="1:13" ht="38.25" x14ac:dyDescent="0.25">
      <c r="A37" s="282"/>
      <c r="B37" s="282"/>
      <c r="C37" s="282"/>
      <c r="D37" s="104" t="s">
        <v>121</v>
      </c>
      <c r="E37" s="105">
        <v>0</v>
      </c>
      <c r="F37" s="25">
        <f>G37+H37+I37+J37+K37</f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282"/>
      <c r="M37" s="282"/>
    </row>
    <row r="38" spans="1:13" ht="42" customHeight="1" x14ac:dyDescent="0.25">
      <c r="A38" s="282"/>
      <c r="B38" s="282"/>
      <c r="C38" s="282"/>
      <c r="D38" s="104" t="s">
        <v>11</v>
      </c>
      <c r="E38" s="105">
        <v>0</v>
      </c>
      <c r="F38" s="25">
        <f>G38+H38+I38+J38+K38</f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282"/>
      <c r="M38" s="282"/>
    </row>
    <row r="39" spans="1:13" ht="25.5" x14ac:dyDescent="0.25">
      <c r="A39" s="282"/>
      <c r="B39" s="282"/>
      <c r="C39" s="282"/>
      <c r="D39" s="104" t="s">
        <v>12</v>
      </c>
      <c r="E39" s="105">
        <v>0</v>
      </c>
      <c r="F39" s="25">
        <f>G39+H39+I39+J39+K39</f>
        <v>171.4</v>
      </c>
      <c r="G39" s="81">
        <v>0</v>
      </c>
      <c r="H39" s="81">
        <v>171.4</v>
      </c>
      <c r="I39" s="81">
        <v>0</v>
      </c>
      <c r="J39" s="81">
        <v>0</v>
      </c>
      <c r="K39" s="81">
        <v>0</v>
      </c>
      <c r="L39" s="282"/>
      <c r="M39" s="282"/>
    </row>
    <row r="40" spans="1:13" ht="18.75" x14ac:dyDescent="0.3">
      <c r="L40" s="6"/>
      <c r="M40" s="183" t="s">
        <v>168</v>
      </c>
    </row>
    <row r="41" spans="1:13" x14ac:dyDescent="0.25">
      <c r="K41" s="3"/>
      <c r="L41" s="3"/>
    </row>
  </sheetData>
  <sheetProtection selectLockedCells="1" selectUnlockedCells="1"/>
  <mergeCells count="51">
    <mergeCell ref="L24:L27"/>
    <mergeCell ref="M24:M27"/>
    <mergeCell ref="L4:M4"/>
    <mergeCell ref="M16:M18"/>
    <mergeCell ref="C16:C18"/>
    <mergeCell ref="M10:M11"/>
    <mergeCell ref="L10:L11"/>
    <mergeCell ref="C12:C14"/>
    <mergeCell ref="L7:L8"/>
    <mergeCell ref="L21:L23"/>
    <mergeCell ref="M21:M23"/>
    <mergeCell ref="A36:A39"/>
    <mergeCell ref="B36:B39"/>
    <mergeCell ref="C36:C39"/>
    <mergeCell ref="L36:L39"/>
    <mergeCell ref="M36:M39"/>
    <mergeCell ref="A32:A35"/>
    <mergeCell ref="B32:B35"/>
    <mergeCell ref="C32:C35"/>
    <mergeCell ref="L32:L35"/>
    <mergeCell ref="M32:M35"/>
    <mergeCell ref="L28:L31"/>
    <mergeCell ref="C10:C11"/>
    <mergeCell ref="A24:A27"/>
    <mergeCell ref="H1:M1"/>
    <mergeCell ref="H5:M5"/>
    <mergeCell ref="A6:M6"/>
    <mergeCell ref="A7:A8"/>
    <mergeCell ref="B7:B8"/>
    <mergeCell ref="L3:M3"/>
    <mergeCell ref="M7:M8"/>
    <mergeCell ref="C7:C8"/>
    <mergeCell ref="F7:F8"/>
    <mergeCell ref="G7:K7"/>
    <mergeCell ref="J2:M2"/>
    <mergeCell ref="B24:B27"/>
    <mergeCell ref="C24:C27"/>
    <mergeCell ref="A28:A31"/>
    <mergeCell ref="B28:B31"/>
    <mergeCell ref="C28:C31"/>
    <mergeCell ref="E7:E8"/>
    <mergeCell ref="A16:A18"/>
    <mergeCell ref="B16:B18"/>
    <mergeCell ref="D7:D8"/>
    <mergeCell ref="B10:B11"/>
    <mergeCell ref="A10:A11"/>
    <mergeCell ref="B12:B14"/>
    <mergeCell ref="A12:A14"/>
    <mergeCell ref="A21:A23"/>
    <mergeCell ref="B21:B23"/>
    <mergeCell ref="C21:C23"/>
  </mergeCells>
  <phoneticPr fontId="19" type="noConversion"/>
  <pageMargins left="0.51181102362204722" right="0" top="0.51181102362204722" bottom="0.35433070866141736" header="0.31496062992125984" footer="0.35433070866141736"/>
  <pageSetup paperSize="9" scale="69" firstPageNumber="13" fitToHeight="0" orientation="landscape" useFirstPageNumber="1" horizontalDpi="300" verticalDpi="300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view="pageLayout" zoomScaleSheetLayoutView="66" workbookViewId="0">
      <selection activeCell="J14" sqref="J14"/>
    </sheetView>
  </sheetViews>
  <sheetFormatPr defaultRowHeight="15" x14ac:dyDescent="0.25"/>
  <cols>
    <col min="1" max="1" width="19.28515625" customWidth="1"/>
    <col min="2" max="2" width="20.140625" customWidth="1"/>
    <col min="3" max="3" width="13.28515625" customWidth="1"/>
    <col min="4" max="4" width="18" customWidth="1"/>
    <col min="5" max="10" width="12.85546875" customWidth="1"/>
    <col min="11" max="11" width="3.28515625" customWidth="1"/>
  </cols>
  <sheetData>
    <row r="1" spans="1:10" ht="18.75" x14ac:dyDescent="0.3">
      <c r="E1" s="162"/>
      <c r="F1" s="162"/>
      <c r="G1" s="163"/>
      <c r="H1" s="324" t="s">
        <v>166</v>
      </c>
      <c r="I1" s="324"/>
      <c r="J1" s="324"/>
    </row>
    <row r="2" spans="1:10" ht="18.75" x14ac:dyDescent="0.3">
      <c r="E2" s="325" t="s">
        <v>114</v>
      </c>
      <c r="F2" s="325"/>
      <c r="G2" s="325"/>
      <c r="H2" s="325"/>
      <c r="I2" s="325"/>
      <c r="J2" s="325"/>
    </row>
    <row r="3" spans="1:10" ht="18.75" x14ac:dyDescent="0.3">
      <c r="E3" s="162"/>
      <c r="F3" s="162"/>
      <c r="G3" s="163"/>
      <c r="H3" s="326" t="s">
        <v>167</v>
      </c>
      <c r="I3" s="326"/>
      <c r="J3" s="326"/>
    </row>
    <row r="4" spans="1:10" ht="21" customHeight="1" x14ac:dyDescent="0.25">
      <c r="F4" s="327" t="s">
        <v>116</v>
      </c>
      <c r="G4" s="327"/>
      <c r="H4" s="327"/>
      <c r="I4" s="327"/>
      <c r="J4" s="327"/>
    </row>
    <row r="5" spans="1:10" ht="53.25" customHeight="1" x14ac:dyDescent="0.25">
      <c r="F5" s="327"/>
      <c r="G5" s="327"/>
      <c r="H5" s="327"/>
      <c r="I5" s="327"/>
      <c r="J5" s="327"/>
    </row>
    <row r="7" spans="1:10" ht="57.75" customHeight="1" x14ac:dyDescent="0.25">
      <c r="A7" s="198" t="s">
        <v>88</v>
      </c>
      <c r="B7" s="198"/>
      <c r="C7" s="198"/>
      <c r="D7" s="198"/>
      <c r="E7" s="198"/>
      <c r="F7" s="198"/>
      <c r="G7" s="198"/>
      <c r="H7" s="198"/>
      <c r="I7" s="198"/>
      <c r="J7" s="198"/>
    </row>
    <row r="8" spans="1:10" ht="39.75" customHeight="1" x14ac:dyDescent="0.25">
      <c r="A8" s="111" t="s">
        <v>4</v>
      </c>
      <c r="B8" s="318" t="s">
        <v>80</v>
      </c>
      <c r="C8" s="318"/>
      <c r="D8" s="318"/>
      <c r="E8" s="318"/>
      <c r="F8" s="318"/>
      <c r="G8" s="318"/>
      <c r="H8" s="318"/>
      <c r="I8" s="318"/>
      <c r="J8" s="318"/>
    </row>
    <row r="9" spans="1:10" ht="17.25" customHeight="1" x14ac:dyDescent="0.25">
      <c r="A9" s="319" t="s">
        <v>53</v>
      </c>
      <c r="B9" s="322" t="s">
        <v>6</v>
      </c>
      <c r="C9" s="322"/>
      <c r="D9" s="323" t="s">
        <v>34</v>
      </c>
      <c r="E9" s="322" t="s">
        <v>8</v>
      </c>
      <c r="F9" s="322"/>
      <c r="G9" s="322"/>
      <c r="H9" s="322"/>
      <c r="I9" s="322"/>
      <c r="J9" s="322"/>
    </row>
    <row r="10" spans="1:10" ht="33" customHeight="1" x14ac:dyDescent="0.25">
      <c r="A10" s="320"/>
      <c r="B10" s="322"/>
      <c r="C10" s="322"/>
      <c r="D10" s="323"/>
      <c r="E10" s="112" t="s">
        <v>9</v>
      </c>
      <c r="F10" s="21" t="s">
        <v>46</v>
      </c>
      <c r="G10" s="22" t="s">
        <v>47</v>
      </c>
      <c r="H10" s="22" t="s">
        <v>61</v>
      </c>
      <c r="I10" s="22" t="s">
        <v>62</v>
      </c>
      <c r="J10" s="22" t="s">
        <v>63</v>
      </c>
    </row>
    <row r="11" spans="1:10" ht="24" customHeight="1" x14ac:dyDescent="0.25">
      <c r="A11" s="320"/>
      <c r="B11" s="322" t="s">
        <v>81</v>
      </c>
      <c r="C11" s="322"/>
      <c r="D11" s="113" t="s">
        <v>54</v>
      </c>
      <c r="E11" s="114">
        <f>F11+G11+H11+I11+J11</f>
        <v>96126</v>
      </c>
      <c r="F11" s="115">
        <f>F13</f>
        <v>18046</v>
      </c>
      <c r="G11" s="115">
        <f>G12+G13</f>
        <v>18250</v>
      </c>
      <c r="H11" s="115">
        <f>H12+H13</f>
        <v>18290</v>
      </c>
      <c r="I11" s="115">
        <f>I12+I13</f>
        <v>20240</v>
      </c>
      <c r="J11" s="116">
        <f>J12+J13</f>
        <v>21300</v>
      </c>
    </row>
    <row r="12" spans="1:10" ht="15" customHeight="1" x14ac:dyDescent="0.25">
      <c r="A12" s="320"/>
      <c r="B12" s="322"/>
      <c r="C12" s="322"/>
      <c r="D12" s="117" t="s">
        <v>82</v>
      </c>
      <c r="E12" s="114">
        <f>F12+G12+H12+I12+J12</f>
        <v>0</v>
      </c>
      <c r="F12" s="118">
        <f>'[1]Приложение к подпрограмме IV'!G8</f>
        <v>0</v>
      </c>
      <c r="G12" s="118">
        <f>'[1]Приложение к подпрограмме IV'!H8</f>
        <v>0</v>
      </c>
      <c r="H12" s="118">
        <f>'[1]Приложение к подпрограмме IV'!I8</f>
        <v>0</v>
      </c>
      <c r="I12" s="118">
        <f>'[1]Приложение к подпрограмме IV'!J8</f>
        <v>0</v>
      </c>
      <c r="J12" s="118">
        <f>'[1]Приложение к подпрограмме IV'!K8</f>
        <v>0</v>
      </c>
    </row>
    <row r="13" spans="1:10" ht="24" x14ac:dyDescent="0.25">
      <c r="A13" s="321"/>
      <c r="B13" s="322"/>
      <c r="C13" s="322"/>
      <c r="D13" s="119" t="s">
        <v>12</v>
      </c>
      <c r="E13" s="120">
        <f>F13+G13+H13+I13+J13</f>
        <v>96126</v>
      </c>
      <c r="F13" s="121">
        <f>'Приложение к подпрограмме IV'!G10</f>
        <v>18046</v>
      </c>
      <c r="G13" s="121">
        <f>'Приложение к подпрограмме IV'!H10</f>
        <v>18250</v>
      </c>
      <c r="H13" s="121">
        <f>'Приложение к подпрограмме IV'!I10</f>
        <v>18290</v>
      </c>
      <c r="I13" s="121">
        <f>'Приложение к подпрограмме IV'!J10</f>
        <v>20240</v>
      </c>
      <c r="J13" s="121">
        <f>'Приложение к подпрограмме IV'!K10</f>
        <v>21300</v>
      </c>
    </row>
    <row r="14" spans="1:10" ht="18.75" x14ac:dyDescent="0.3">
      <c r="J14" s="183" t="s">
        <v>168</v>
      </c>
    </row>
  </sheetData>
  <sheetProtection selectLockedCells="1" selectUnlockedCells="1"/>
  <mergeCells count="11">
    <mergeCell ref="H1:J1"/>
    <mergeCell ref="E2:J2"/>
    <mergeCell ref="H3:J3"/>
    <mergeCell ref="F4:J5"/>
    <mergeCell ref="A7:J7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paperSize="9" scale="90" firstPageNumber="32" orientation="landscape" useFirstPageNumber="1" horizontalDpi="300" verticalDpi="300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showRuler="0" view="pageLayout" zoomScaleSheetLayoutView="75" workbookViewId="0">
      <selection activeCell="G4" sqref="G4"/>
    </sheetView>
  </sheetViews>
  <sheetFormatPr defaultRowHeight="15" x14ac:dyDescent="0.25"/>
  <cols>
    <col min="1" max="1" width="3.28515625" customWidth="1"/>
    <col min="2" max="2" width="17.28515625" customWidth="1"/>
    <col min="3" max="3" width="14.85546875" customWidth="1"/>
    <col min="4" max="4" width="12" customWidth="1"/>
    <col min="5" max="5" width="11.7109375" customWidth="1"/>
    <col min="6" max="6" width="8.5703125" customWidth="1"/>
    <col min="7" max="11" width="12.28515625" customWidth="1"/>
    <col min="12" max="12" width="16" customWidth="1"/>
    <col min="13" max="13" width="18.5703125" customWidth="1"/>
    <col min="14" max="14" width="3.7109375" customWidth="1"/>
  </cols>
  <sheetData>
    <row r="1" spans="1:20" ht="18.75" x14ac:dyDescent="0.3">
      <c r="H1" s="162"/>
      <c r="I1" s="162"/>
      <c r="J1" s="163"/>
      <c r="K1" s="325" t="s">
        <v>156</v>
      </c>
      <c r="L1" s="325"/>
      <c r="M1" s="325"/>
    </row>
    <row r="2" spans="1:20" ht="18.75" x14ac:dyDescent="0.3">
      <c r="H2" s="325" t="s">
        <v>114</v>
      </c>
      <c r="I2" s="325"/>
      <c r="J2" s="325"/>
      <c r="K2" s="325"/>
      <c r="L2" s="325"/>
      <c r="M2" s="325"/>
    </row>
    <row r="3" spans="1:20" ht="18.75" x14ac:dyDescent="0.3">
      <c r="H3" s="162"/>
      <c r="I3" s="162"/>
      <c r="J3" s="163"/>
      <c r="K3" s="326" t="s">
        <v>157</v>
      </c>
      <c r="L3" s="326"/>
      <c r="M3" s="326"/>
    </row>
    <row r="4" spans="1:20" ht="15.75" customHeight="1" x14ac:dyDescent="0.25">
      <c r="J4" s="217" t="s">
        <v>117</v>
      </c>
      <c r="K4" s="217"/>
      <c r="L4" s="217"/>
      <c r="M4" s="217"/>
      <c r="N4" s="2"/>
      <c r="O4" s="2"/>
      <c r="P4" s="2"/>
      <c r="Q4" s="2"/>
      <c r="R4" s="2"/>
      <c r="S4" s="2"/>
      <c r="T4" s="2"/>
    </row>
    <row r="5" spans="1:20" ht="79.5" customHeight="1" x14ac:dyDescent="0.25">
      <c r="J5" s="217"/>
      <c r="K5" s="217"/>
      <c r="L5" s="217"/>
      <c r="M5" s="217"/>
      <c r="N5" s="2"/>
      <c r="O5" s="2"/>
      <c r="P5" s="2"/>
      <c r="Q5" s="2"/>
      <c r="R5" s="2"/>
      <c r="S5" s="2"/>
      <c r="T5" s="2"/>
    </row>
    <row r="6" spans="1:20" ht="38.25" customHeight="1" x14ac:dyDescent="0.25">
      <c r="A6" s="198" t="s">
        <v>89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2"/>
      <c r="O6" s="2"/>
      <c r="P6" s="2"/>
      <c r="Q6" s="2"/>
      <c r="R6" s="2"/>
      <c r="S6" s="2"/>
      <c r="T6" s="2"/>
    </row>
    <row r="7" spans="1:20" ht="29.25" customHeight="1" x14ac:dyDescent="0.25">
      <c r="A7" s="328" t="s">
        <v>83</v>
      </c>
      <c r="B7" s="328" t="s">
        <v>14</v>
      </c>
      <c r="C7" s="329" t="s">
        <v>16</v>
      </c>
      <c r="D7" s="328" t="s">
        <v>15</v>
      </c>
      <c r="E7" s="329" t="s">
        <v>52</v>
      </c>
      <c r="F7" s="328" t="s">
        <v>84</v>
      </c>
      <c r="G7" s="219" t="s">
        <v>85</v>
      </c>
      <c r="H7" s="220"/>
      <c r="I7" s="220"/>
      <c r="J7" s="220"/>
      <c r="K7" s="220"/>
      <c r="L7" s="219" t="s">
        <v>19</v>
      </c>
      <c r="M7" s="331" t="s">
        <v>20</v>
      </c>
      <c r="N7" s="122"/>
      <c r="O7" s="2"/>
      <c r="P7" s="2"/>
      <c r="Q7" s="2"/>
      <c r="R7" s="2"/>
      <c r="S7" s="2"/>
      <c r="T7" s="2"/>
    </row>
    <row r="8" spans="1:20" ht="105.75" customHeight="1" x14ac:dyDescent="0.25">
      <c r="A8" s="283"/>
      <c r="B8" s="283"/>
      <c r="C8" s="330"/>
      <c r="D8" s="283"/>
      <c r="E8" s="330"/>
      <c r="F8" s="283"/>
      <c r="G8" s="21" t="s">
        <v>46</v>
      </c>
      <c r="H8" s="22" t="s">
        <v>47</v>
      </c>
      <c r="I8" s="22" t="s">
        <v>61</v>
      </c>
      <c r="J8" s="22" t="s">
        <v>62</v>
      </c>
      <c r="K8" s="22" t="s">
        <v>63</v>
      </c>
      <c r="L8" s="301"/>
      <c r="M8" s="331"/>
      <c r="N8" s="122"/>
      <c r="O8" s="2"/>
      <c r="P8" s="2"/>
      <c r="Q8" s="2"/>
      <c r="R8" s="2"/>
      <c r="S8" s="2"/>
      <c r="T8" s="2"/>
    </row>
    <row r="9" spans="1:20" ht="17.25" customHeight="1" x14ac:dyDescent="0.25">
      <c r="A9" s="109">
        <v>1</v>
      </c>
      <c r="B9" s="109">
        <v>2</v>
      </c>
      <c r="C9" s="109">
        <v>3</v>
      </c>
      <c r="D9" s="109">
        <v>4</v>
      </c>
      <c r="E9" s="109">
        <v>5</v>
      </c>
      <c r="F9" s="109">
        <v>6</v>
      </c>
      <c r="G9" s="109">
        <v>7</v>
      </c>
      <c r="H9" s="109">
        <v>8</v>
      </c>
      <c r="I9" s="109">
        <v>9</v>
      </c>
      <c r="J9" s="109">
        <v>10</v>
      </c>
      <c r="K9" s="109">
        <v>11</v>
      </c>
      <c r="L9" s="123">
        <v>12</v>
      </c>
      <c r="M9" s="109">
        <v>13</v>
      </c>
      <c r="N9" s="122"/>
      <c r="O9" s="2"/>
      <c r="P9" s="2"/>
      <c r="Q9" s="2"/>
      <c r="R9" s="2"/>
      <c r="S9" s="2"/>
      <c r="T9" s="2"/>
    </row>
    <row r="10" spans="1:20" ht="39.75" customHeight="1" x14ac:dyDescent="0.25">
      <c r="A10" s="334" t="s">
        <v>21</v>
      </c>
      <c r="B10" s="336" t="s">
        <v>100</v>
      </c>
      <c r="C10" s="337" t="s">
        <v>59</v>
      </c>
      <c r="D10" s="124" t="s">
        <v>86</v>
      </c>
      <c r="E10" s="125">
        <f>E11+E12</f>
        <v>0</v>
      </c>
      <c r="F10" s="126">
        <f>G10+H10+I10+J10+K10</f>
        <v>96126</v>
      </c>
      <c r="G10" s="127">
        <f>G11+G12</f>
        <v>18046</v>
      </c>
      <c r="H10" s="127">
        <f>H11+H12</f>
        <v>18250</v>
      </c>
      <c r="I10" s="127">
        <f>I11+I12</f>
        <v>18290</v>
      </c>
      <c r="J10" s="127">
        <f>J11+J12</f>
        <v>20240</v>
      </c>
      <c r="K10" s="128">
        <f>K11+K12</f>
        <v>21300</v>
      </c>
      <c r="L10" s="332" t="s">
        <v>87</v>
      </c>
      <c r="M10" s="345"/>
      <c r="N10" s="122"/>
      <c r="O10" s="2"/>
      <c r="P10" s="2"/>
      <c r="Q10" s="2"/>
      <c r="R10" s="2"/>
      <c r="S10" s="2"/>
      <c r="T10" s="2"/>
    </row>
    <row r="11" spans="1:20" ht="51.75" customHeight="1" x14ac:dyDescent="0.25">
      <c r="A11" s="335"/>
      <c r="B11" s="336"/>
      <c r="C11" s="338"/>
      <c r="D11" s="129" t="s">
        <v>11</v>
      </c>
      <c r="E11" s="125">
        <v>0</v>
      </c>
      <c r="F11" s="126">
        <f>G11+H11+I11+J11+K11</f>
        <v>0</v>
      </c>
      <c r="G11" s="127">
        <f t="shared" ref="G11:K12" si="0">G14+G17</f>
        <v>0</v>
      </c>
      <c r="H11" s="127">
        <f t="shared" si="0"/>
        <v>0</v>
      </c>
      <c r="I11" s="127">
        <f t="shared" si="0"/>
        <v>0</v>
      </c>
      <c r="J11" s="127">
        <f t="shared" si="0"/>
        <v>0</v>
      </c>
      <c r="K11" s="127">
        <f t="shared" si="0"/>
        <v>0</v>
      </c>
      <c r="L11" s="333"/>
      <c r="M11" s="345"/>
      <c r="N11" s="122"/>
      <c r="O11" s="2"/>
      <c r="P11" s="2"/>
      <c r="Q11" s="2"/>
      <c r="R11" s="2"/>
      <c r="S11" s="2"/>
      <c r="T11" s="2"/>
    </row>
    <row r="12" spans="1:20" ht="51.75" customHeight="1" x14ac:dyDescent="0.25">
      <c r="A12" s="335"/>
      <c r="B12" s="336"/>
      <c r="C12" s="339"/>
      <c r="D12" s="110" t="s">
        <v>12</v>
      </c>
      <c r="E12" s="130">
        <v>0</v>
      </c>
      <c r="F12" s="126">
        <f>G12+H12+I12+J12+K12</f>
        <v>96126</v>
      </c>
      <c r="G12" s="131">
        <f t="shared" si="0"/>
        <v>18046</v>
      </c>
      <c r="H12" s="131">
        <f t="shared" si="0"/>
        <v>18250</v>
      </c>
      <c r="I12" s="131">
        <f t="shared" si="0"/>
        <v>18290</v>
      </c>
      <c r="J12" s="131">
        <f t="shared" si="0"/>
        <v>20240</v>
      </c>
      <c r="K12" s="131">
        <f t="shared" si="0"/>
        <v>21300</v>
      </c>
      <c r="L12" s="333"/>
      <c r="M12" s="345"/>
      <c r="N12" s="122"/>
      <c r="O12" s="2"/>
      <c r="P12" s="2"/>
      <c r="Q12" s="2"/>
      <c r="R12" s="2"/>
      <c r="S12" s="2"/>
      <c r="T12" s="2"/>
    </row>
    <row r="13" spans="1:20" ht="51.75" customHeight="1" x14ac:dyDescent="0.25">
      <c r="A13" s="343" t="s">
        <v>22</v>
      </c>
      <c r="B13" s="340" t="s">
        <v>149</v>
      </c>
      <c r="C13" s="337" t="s">
        <v>59</v>
      </c>
      <c r="D13" s="132" t="s">
        <v>86</v>
      </c>
      <c r="E13" s="130">
        <v>0</v>
      </c>
      <c r="F13" s="125">
        <f>G13+H13+I13+J13+K13</f>
        <v>95820</v>
      </c>
      <c r="G13" s="125">
        <f>G14+G15</f>
        <v>17740</v>
      </c>
      <c r="H13" s="125">
        <f>H14+H15</f>
        <v>18250</v>
      </c>
      <c r="I13" s="125">
        <f>I14+I15</f>
        <v>18290</v>
      </c>
      <c r="J13" s="125">
        <f>J14+J15</f>
        <v>20240</v>
      </c>
      <c r="K13" s="125">
        <f>K14+K15</f>
        <v>21300</v>
      </c>
      <c r="L13" s="332" t="s">
        <v>87</v>
      </c>
      <c r="M13" s="340"/>
      <c r="N13" s="122"/>
      <c r="O13" s="2"/>
      <c r="P13" s="2"/>
      <c r="Q13" s="2"/>
      <c r="R13" s="2"/>
      <c r="S13" s="2"/>
      <c r="T13" s="2"/>
    </row>
    <row r="14" spans="1:20" ht="51.75" customHeight="1" x14ac:dyDescent="0.25">
      <c r="A14" s="344"/>
      <c r="B14" s="341"/>
      <c r="C14" s="338"/>
      <c r="D14" s="133" t="s">
        <v>11</v>
      </c>
      <c r="E14" s="130">
        <v>0</v>
      </c>
      <c r="F14" s="125">
        <f t="shared" ref="F14:F18" si="1">G14+H14+I14+J14+K14</f>
        <v>0</v>
      </c>
      <c r="G14" s="125">
        <v>0</v>
      </c>
      <c r="H14" s="134">
        <v>0</v>
      </c>
      <c r="I14" s="135">
        <v>0</v>
      </c>
      <c r="J14" s="134">
        <v>0</v>
      </c>
      <c r="K14" s="134">
        <v>0</v>
      </c>
      <c r="L14" s="333"/>
      <c r="M14" s="341"/>
      <c r="N14" s="122"/>
      <c r="O14" s="2"/>
      <c r="P14" s="2"/>
      <c r="Q14" s="2"/>
      <c r="R14" s="2"/>
      <c r="S14" s="2"/>
      <c r="T14" s="2"/>
    </row>
    <row r="15" spans="1:20" ht="51.75" customHeight="1" x14ac:dyDescent="0.25">
      <c r="A15" s="334"/>
      <c r="B15" s="342"/>
      <c r="C15" s="339"/>
      <c r="D15" s="136" t="s">
        <v>12</v>
      </c>
      <c r="E15" s="137">
        <v>18337</v>
      </c>
      <c r="F15" s="125">
        <f t="shared" si="1"/>
        <v>95820</v>
      </c>
      <c r="G15" s="125">
        <v>17740</v>
      </c>
      <c r="H15" s="134">
        <v>18250</v>
      </c>
      <c r="I15" s="135">
        <v>18290</v>
      </c>
      <c r="J15" s="134">
        <v>20240</v>
      </c>
      <c r="K15" s="134">
        <v>21300</v>
      </c>
      <c r="L15" s="333"/>
      <c r="M15" s="342"/>
      <c r="N15" s="122"/>
      <c r="O15" s="2"/>
      <c r="P15" s="2"/>
      <c r="Q15" s="2"/>
      <c r="R15" s="2"/>
      <c r="S15" s="2"/>
      <c r="T15" s="2"/>
    </row>
    <row r="16" spans="1:20" ht="51.75" customHeight="1" x14ac:dyDescent="0.25">
      <c r="A16" s="335" t="s">
        <v>23</v>
      </c>
      <c r="B16" s="345" t="s">
        <v>150</v>
      </c>
      <c r="C16" s="346" t="s">
        <v>59</v>
      </c>
      <c r="D16" s="138" t="s">
        <v>86</v>
      </c>
      <c r="E16" s="130">
        <v>0</v>
      </c>
      <c r="F16" s="125">
        <f t="shared" si="1"/>
        <v>306</v>
      </c>
      <c r="G16" s="125">
        <f>G17+G18</f>
        <v>306</v>
      </c>
      <c r="H16" s="125">
        <f>H17+H18</f>
        <v>0</v>
      </c>
      <c r="I16" s="125">
        <f>I17+I18</f>
        <v>0</v>
      </c>
      <c r="J16" s="125">
        <f>J17+J18</f>
        <v>0</v>
      </c>
      <c r="K16" s="125">
        <f>K17+K18</f>
        <v>0</v>
      </c>
      <c r="L16" s="332" t="s">
        <v>2</v>
      </c>
      <c r="M16" s="345"/>
      <c r="N16" s="122"/>
      <c r="O16" s="2"/>
      <c r="P16" s="2"/>
      <c r="Q16" s="2"/>
      <c r="R16" s="2"/>
      <c r="S16" s="2"/>
      <c r="T16" s="2"/>
    </row>
    <row r="17" spans="1:20" ht="51.75" customHeight="1" x14ac:dyDescent="0.25">
      <c r="A17" s="335"/>
      <c r="B17" s="345"/>
      <c r="C17" s="346"/>
      <c r="D17" s="139" t="s">
        <v>11</v>
      </c>
      <c r="E17" s="130">
        <v>0</v>
      </c>
      <c r="F17" s="125">
        <f t="shared" si="1"/>
        <v>0</v>
      </c>
      <c r="G17" s="125">
        <v>0</v>
      </c>
      <c r="H17" s="134">
        <v>0</v>
      </c>
      <c r="I17" s="135">
        <v>0</v>
      </c>
      <c r="J17" s="134">
        <v>0</v>
      </c>
      <c r="K17" s="134">
        <v>0</v>
      </c>
      <c r="L17" s="333"/>
      <c r="M17" s="345"/>
      <c r="N17" s="122"/>
      <c r="O17" s="2"/>
      <c r="P17" s="2"/>
      <c r="Q17" s="2"/>
      <c r="R17" s="2"/>
      <c r="S17" s="2"/>
      <c r="T17" s="2"/>
    </row>
    <row r="18" spans="1:20" ht="51.75" customHeight="1" x14ac:dyDescent="0.25">
      <c r="A18" s="335"/>
      <c r="B18" s="345"/>
      <c r="C18" s="346"/>
      <c r="D18" s="136" t="s">
        <v>12</v>
      </c>
      <c r="E18" s="125">
        <v>0</v>
      </c>
      <c r="F18" s="125">
        <f t="shared" si="1"/>
        <v>306</v>
      </c>
      <c r="G18" s="125">
        <v>306</v>
      </c>
      <c r="H18" s="134">
        <v>0</v>
      </c>
      <c r="I18" s="135">
        <v>0</v>
      </c>
      <c r="J18" s="134">
        <v>0</v>
      </c>
      <c r="K18" s="134">
        <v>0</v>
      </c>
      <c r="L18" s="347"/>
      <c r="M18" s="345"/>
      <c r="N18" s="122"/>
      <c r="O18" s="2"/>
      <c r="P18" s="2"/>
      <c r="Q18" s="2"/>
      <c r="R18" s="2"/>
      <c r="S18" s="2"/>
      <c r="T18" s="2"/>
    </row>
    <row r="19" spans="1:20" x14ac:dyDescent="0.25">
      <c r="A19" s="140"/>
      <c r="B19" s="140"/>
      <c r="C19" s="140"/>
      <c r="D19" s="141"/>
      <c r="E19" s="140"/>
      <c r="F19" s="140"/>
      <c r="G19" s="140"/>
      <c r="H19" s="140"/>
      <c r="I19" s="140"/>
      <c r="J19" s="140"/>
      <c r="K19" s="140"/>
      <c r="L19" s="140"/>
      <c r="M19" s="16"/>
    </row>
    <row r="20" spans="1:20" x14ac:dyDescent="0.25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</row>
    <row r="21" spans="1:20" x14ac:dyDescent="0.25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</row>
  </sheetData>
  <sheetProtection selectLockedCells="1" selectUnlockedCells="1"/>
  <mergeCells count="29">
    <mergeCell ref="A16:A18"/>
    <mergeCell ref="B16:B18"/>
    <mergeCell ref="C16:C18"/>
    <mergeCell ref="L16:L18"/>
    <mergeCell ref="M16:M18"/>
    <mergeCell ref="L13:L15"/>
    <mergeCell ref="A10:A12"/>
    <mergeCell ref="B10:B12"/>
    <mergeCell ref="C10:C12"/>
    <mergeCell ref="K1:M1"/>
    <mergeCell ref="H2:M2"/>
    <mergeCell ref="K3:M3"/>
    <mergeCell ref="M13:M15"/>
    <mergeCell ref="A13:A15"/>
    <mergeCell ref="B13:B15"/>
    <mergeCell ref="C13:C15"/>
    <mergeCell ref="L7:L8"/>
    <mergeCell ref="M10:M12"/>
    <mergeCell ref="G7:K7"/>
    <mergeCell ref="L10:L12"/>
    <mergeCell ref="J4:M5"/>
    <mergeCell ref="A6:M6"/>
    <mergeCell ref="A7:A8"/>
    <mergeCell ref="B7:B8"/>
    <mergeCell ref="C7:C8"/>
    <mergeCell ref="D7:D8"/>
    <mergeCell ref="E7:E8"/>
    <mergeCell ref="F7:F8"/>
    <mergeCell ref="M7:M8"/>
  </mergeCells>
  <pageMargins left="0.23622047244094491" right="0.23622047244094491" top="0.59055118110236227" bottom="0.35433070866141736" header="0.31496062992125984" footer="0.31496062992125984"/>
  <pageSetup paperSize="9" scale="84" firstPageNumber="33" orientation="landscape" useFirstPageNumber="1" horizontalDpi="300" verticalDpi="300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H29" sqref="H29"/>
    </sheetView>
  </sheetViews>
  <sheetFormatPr defaultRowHeight="15" x14ac:dyDescent="0.25"/>
  <cols>
    <col min="3" max="3" width="11.5703125" customWidth="1"/>
    <col min="4" max="8" width="15.140625" customWidth="1"/>
  </cols>
  <sheetData>
    <row r="1" spans="1:8" x14ac:dyDescent="0.25">
      <c r="D1" s="161">
        <v>2020</v>
      </c>
      <c r="E1" s="161">
        <v>2021</v>
      </c>
      <c r="F1" s="161">
        <v>2022</v>
      </c>
      <c r="G1" s="161">
        <v>2023</v>
      </c>
      <c r="H1" s="161">
        <v>2024</v>
      </c>
    </row>
    <row r="2" spans="1:8" x14ac:dyDescent="0.25">
      <c r="B2" t="s">
        <v>108</v>
      </c>
    </row>
    <row r="3" spans="1:8" x14ac:dyDescent="0.25">
      <c r="A3" t="s">
        <v>92</v>
      </c>
      <c r="B3" t="s">
        <v>93</v>
      </c>
      <c r="C3" s="148">
        <f>D3+E3+F3+G3+H3</f>
        <v>1857976</v>
      </c>
      <c r="D3" s="148">
        <f>'Приложение 1'!F14</f>
        <v>354582</v>
      </c>
      <c r="E3" s="148">
        <f>'Приложение 1'!G14</f>
        <v>363799</v>
      </c>
      <c r="F3" s="148">
        <f>'Приложение 1'!H14</f>
        <v>411997</v>
      </c>
      <c r="G3" s="148">
        <f>'Приложение 1'!I14</f>
        <v>363799</v>
      </c>
      <c r="H3" s="148">
        <f>'Приложение 1'!J14</f>
        <v>363799</v>
      </c>
    </row>
    <row r="4" spans="1:8" x14ac:dyDescent="0.25">
      <c r="B4" t="s">
        <v>95</v>
      </c>
      <c r="C4" s="148">
        <f>D4+E4+F4+G4+H4</f>
        <v>873660.15</v>
      </c>
      <c r="D4" s="148">
        <f>'Приложение 1'!F15</f>
        <v>139816.6</v>
      </c>
      <c r="E4" s="148">
        <f>'Приложение 1'!G15</f>
        <v>161116.54999999999</v>
      </c>
      <c r="F4" s="148">
        <f>'Приложение 1'!H15</f>
        <v>172009</v>
      </c>
      <c r="G4" s="148">
        <f>'Приложение 1'!I15</f>
        <v>197398</v>
      </c>
      <c r="H4" s="148">
        <f>'Приложение 1'!J15</f>
        <v>203320</v>
      </c>
    </row>
    <row r="5" spans="1:8" x14ac:dyDescent="0.25">
      <c r="C5" s="149">
        <f>D5+E5+F5+G5+H5</f>
        <v>2731636.15</v>
      </c>
      <c r="D5" s="148">
        <f>SUM(D3:D4)</f>
        <v>494398.6</v>
      </c>
      <c r="E5" s="148">
        <f t="shared" ref="E5:H5" si="0">SUM(E3:E4)</f>
        <v>524915.55000000005</v>
      </c>
      <c r="F5" s="148">
        <f t="shared" si="0"/>
        <v>584006</v>
      </c>
      <c r="G5" s="148">
        <f t="shared" si="0"/>
        <v>561197</v>
      </c>
      <c r="H5" s="148">
        <f t="shared" si="0"/>
        <v>567119</v>
      </c>
    </row>
    <row r="6" spans="1:8" x14ac:dyDescent="0.25">
      <c r="B6" t="s">
        <v>108</v>
      </c>
    </row>
    <row r="7" spans="1:8" x14ac:dyDescent="0.25">
      <c r="A7" t="s">
        <v>94</v>
      </c>
      <c r="B7" t="s">
        <v>93</v>
      </c>
      <c r="C7" s="148">
        <f>D7+E7+F7+G7+H7</f>
        <v>2395177.7000000002</v>
      </c>
      <c r="D7" s="148">
        <f>'Приложение 2'!F11</f>
        <v>462528.7</v>
      </c>
      <c r="E7" s="148">
        <f>'Приложение 2'!G11</f>
        <v>511142</v>
      </c>
      <c r="F7" s="148">
        <f>'Приложение 2'!H11</f>
        <v>506815</v>
      </c>
      <c r="G7" s="148">
        <f>'Приложение 2'!I11</f>
        <v>457346</v>
      </c>
      <c r="H7" s="148">
        <f>'Приложение 2'!J11</f>
        <v>457346</v>
      </c>
    </row>
    <row r="8" spans="1:8" x14ac:dyDescent="0.25">
      <c r="B8" t="s">
        <v>95</v>
      </c>
      <c r="C8" s="148">
        <f>D8+E8+F8+G8+H8</f>
        <v>467738.30000000005</v>
      </c>
      <c r="D8" s="148">
        <f>'Приложение 2'!F13</f>
        <v>76983.8</v>
      </c>
      <c r="E8" s="148">
        <f>'Приложение 2'!G13</f>
        <v>87216.6</v>
      </c>
      <c r="F8" s="148">
        <f>'Приложение 2'!H13</f>
        <v>93023.9</v>
      </c>
      <c r="G8" s="148">
        <f>'Приложение 2'!I13</f>
        <v>102100</v>
      </c>
      <c r="H8" s="148">
        <f>'Приложение 2'!J13</f>
        <v>108414</v>
      </c>
    </row>
    <row r="9" spans="1:8" x14ac:dyDescent="0.25">
      <c r="C9" s="149">
        <f>SUM(C7:C8)</f>
        <v>2862916</v>
      </c>
    </row>
    <row r="10" spans="1:8" x14ac:dyDescent="0.25">
      <c r="B10" t="s">
        <v>108</v>
      </c>
      <c r="C10" s="148">
        <f>D10+E10+F10+G10+H10</f>
        <v>6000</v>
      </c>
      <c r="D10" s="148">
        <f>'Приложение 3'!F11</f>
        <v>0</v>
      </c>
      <c r="E10" s="148">
        <f>'Приложение 3'!G11</f>
        <v>6000</v>
      </c>
      <c r="F10" s="148">
        <f>'Приложение 3'!H11</f>
        <v>0</v>
      </c>
      <c r="G10" s="148">
        <f>'Приложение 3'!I11</f>
        <v>0</v>
      </c>
      <c r="H10" s="148">
        <f>'Приложение 3'!J11</f>
        <v>0</v>
      </c>
    </row>
    <row r="11" spans="1:8" x14ac:dyDescent="0.25">
      <c r="A11" t="s">
        <v>96</v>
      </c>
      <c r="B11" t="s">
        <v>93</v>
      </c>
      <c r="C11" s="148">
        <f>D11+E11+F11+G11+H11</f>
        <v>8040</v>
      </c>
      <c r="D11" s="148">
        <f>'Приложение 3'!F12</f>
        <v>0</v>
      </c>
      <c r="E11" s="148">
        <f>'Приложение 3'!G12</f>
        <v>8040</v>
      </c>
      <c r="F11" s="148">
        <f>'Приложение 3'!H12</f>
        <v>0</v>
      </c>
      <c r="G11" s="148">
        <f>'Приложение 3'!I12</f>
        <v>0</v>
      </c>
      <c r="H11" s="148">
        <f>'Приложение 3'!J12</f>
        <v>0</v>
      </c>
    </row>
    <row r="12" spans="1:8" x14ac:dyDescent="0.25">
      <c r="B12" t="s">
        <v>95</v>
      </c>
      <c r="C12" s="148">
        <f>D12+E12+F12+G12+H12</f>
        <v>647129.19999999995</v>
      </c>
      <c r="D12" s="148">
        <f>'Приложение 3'!F13</f>
        <v>110755.4</v>
      </c>
      <c r="E12" s="148">
        <f>'Приложение 3'!G13</f>
        <v>120454.39999999999</v>
      </c>
      <c r="F12" s="148">
        <f>'Приложение 3'!H13</f>
        <v>125509.4</v>
      </c>
      <c r="G12" s="148">
        <f>'Приложение 3'!I13</f>
        <v>144220</v>
      </c>
      <c r="H12" s="148">
        <f>'Приложение 3'!J13</f>
        <v>146190</v>
      </c>
    </row>
    <row r="13" spans="1:8" x14ac:dyDescent="0.25">
      <c r="C13" s="149">
        <f>SUM(C11:C12)</f>
        <v>655169.19999999995</v>
      </c>
      <c r="D13" s="148">
        <f>SUM(D11:D12)</f>
        <v>110755.4</v>
      </c>
      <c r="E13" s="148">
        <f t="shared" ref="E13:H13" si="1">SUM(E11:E12)</f>
        <v>128494.39999999999</v>
      </c>
      <c r="F13" s="148">
        <f t="shared" si="1"/>
        <v>125509.4</v>
      </c>
      <c r="G13" s="148">
        <f t="shared" si="1"/>
        <v>144220</v>
      </c>
      <c r="H13" s="148">
        <f t="shared" si="1"/>
        <v>146190</v>
      </c>
    </row>
    <row r="15" spans="1:8" x14ac:dyDescent="0.25">
      <c r="A15" t="s">
        <v>97</v>
      </c>
      <c r="B15" t="s">
        <v>95</v>
      </c>
      <c r="C15" s="148">
        <f>D15+E15+F15+G15+H15</f>
        <v>96126</v>
      </c>
      <c r="D15" s="148">
        <f>'Приложение 6'!F13</f>
        <v>18046</v>
      </c>
      <c r="E15" s="148">
        <f>'Приложение 6'!G13</f>
        <v>18250</v>
      </c>
      <c r="F15" s="148">
        <f>'Приложение 6'!H13</f>
        <v>18290</v>
      </c>
      <c r="G15" s="148">
        <f>'Приложение 6'!I13</f>
        <v>20240</v>
      </c>
      <c r="H15" s="148">
        <f>'Приложение 6'!J13</f>
        <v>21300</v>
      </c>
    </row>
    <row r="17" spans="2:8" x14ac:dyDescent="0.25">
      <c r="B17" t="s">
        <v>111</v>
      </c>
      <c r="C17" s="148">
        <f>D17+E17+F17+G17+H17</f>
        <v>6000</v>
      </c>
      <c r="D17" s="148">
        <f>D2+D6+D10</f>
        <v>0</v>
      </c>
      <c r="E17" s="148">
        <f>E10+E6+E2</f>
        <v>6000</v>
      </c>
      <c r="F17" s="148">
        <f t="shared" ref="F17:H17" si="2">F2+F6+F10</f>
        <v>0</v>
      </c>
      <c r="G17" s="148">
        <f t="shared" si="2"/>
        <v>0</v>
      </c>
      <c r="H17" s="148">
        <f t="shared" si="2"/>
        <v>0</v>
      </c>
    </row>
    <row r="18" spans="2:8" x14ac:dyDescent="0.25">
      <c r="B18" t="s">
        <v>93</v>
      </c>
      <c r="C18" s="148">
        <f>C3+C7+C11</f>
        <v>4261193.7</v>
      </c>
      <c r="D18" s="148">
        <f t="shared" ref="D18:H18" si="3">D3+D7+D11</f>
        <v>817110.7</v>
      </c>
      <c r="E18" s="148">
        <f>E3+E7+E11</f>
        <v>882981</v>
      </c>
      <c r="F18" s="148">
        <f t="shared" si="3"/>
        <v>918812</v>
      </c>
      <c r="G18" s="148">
        <f t="shared" si="3"/>
        <v>821145</v>
      </c>
      <c r="H18" s="148">
        <f t="shared" si="3"/>
        <v>821145</v>
      </c>
    </row>
    <row r="19" spans="2:8" x14ac:dyDescent="0.25">
      <c r="B19" t="s">
        <v>95</v>
      </c>
      <c r="C19" s="148">
        <f>C4+C8+C12+C15</f>
        <v>2084653.6500000001</v>
      </c>
      <c r="D19" s="148">
        <f t="shared" ref="D19:H19" si="4">D4+D8+D12+D15</f>
        <v>345601.80000000005</v>
      </c>
      <c r="E19" s="148">
        <f>E4+E8+E12+E15</f>
        <v>387037.55</v>
      </c>
      <c r="F19" s="148">
        <f t="shared" si="4"/>
        <v>408832.30000000005</v>
      </c>
      <c r="G19" s="148">
        <f t="shared" si="4"/>
        <v>463958</v>
      </c>
      <c r="H19" s="148">
        <f t="shared" si="4"/>
        <v>479224</v>
      </c>
    </row>
    <row r="20" spans="2:8" x14ac:dyDescent="0.25">
      <c r="B20" t="s">
        <v>109</v>
      </c>
      <c r="C20" s="149">
        <f>SUM(C17:C19)</f>
        <v>6351847.3500000006</v>
      </c>
      <c r="D20" s="149">
        <f t="shared" ref="D20:H20" si="5">SUM(D18:D19)</f>
        <v>1162712.5</v>
      </c>
      <c r="E20" s="149">
        <f>SUM(E17:E19)</f>
        <v>1276018.55</v>
      </c>
      <c r="F20" s="149">
        <f t="shared" si="5"/>
        <v>1327644.3</v>
      </c>
      <c r="G20" s="149">
        <f t="shared" si="5"/>
        <v>1285103</v>
      </c>
      <c r="H20" s="149">
        <f t="shared" si="5"/>
        <v>1300369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6</vt:lpstr>
      <vt:lpstr>Приложение к подпрограмме IV</vt:lpstr>
      <vt:lpstr>Лист1</vt:lpstr>
      <vt:lpstr>Лист2</vt:lpstr>
      <vt:lpstr>'Приложение к подпрограмме I'!Заголовки_для_печати</vt:lpstr>
      <vt:lpstr>'Приложение к подпрограмме II'!Заголовки_для_печати</vt:lpstr>
      <vt:lpstr>'Приложение к подпрограмме III'!Заголовки_для_печати</vt:lpstr>
      <vt:lpstr>'Приложение к подпрограмме IV'!Заголовки_для_печати</vt:lpstr>
      <vt:lpstr>Лист1!Область_печати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III'!Область_печати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Петрова</cp:lastModifiedBy>
  <cp:lastPrinted>2020-12-21T06:45:44Z</cp:lastPrinted>
  <dcterms:created xsi:type="dcterms:W3CDTF">2014-10-17T06:09:25Z</dcterms:created>
  <dcterms:modified xsi:type="dcterms:W3CDTF">2021-01-15T06:31:37Z</dcterms:modified>
</cp:coreProperties>
</file>