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user\Desktop\2025\"/>
    </mc:Choice>
  </mc:AlternateContent>
  <bookViews>
    <workbookView xWindow="0" yWindow="0" windowWidth="28800" windowHeight="11535"/>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адресный перечень шк" sheetId="26" r:id="rId5"/>
    <sheet name="адресный перечень сад" sheetId="25" r:id="rId6"/>
    <sheet name="Перечень мероприятий ПП I " sheetId="14" r:id="rId7"/>
    <sheet name="Перечень мероприятий ПП II" sheetId="15" r:id="rId8"/>
    <sheet name="Перечень мероприятий ПП IV" sheetId="19" r:id="rId9"/>
  </sheets>
  <definedNames>
    <definedName name="_GoBack" localSheetId="1">'Целевые показатели'!#REF!</definedName>
    <definedName name="_xlnm._FilterDatabase" localSheetId="2" hidden="1">'Методика показателей'!$A$3:$G$3</definedName>
    <definedName name="_xlnm._FilterDatabase" localSheetId="6" hidden="1">'Перечень мероприятий ПП I '!$A$6:$S$6</definedName>
    <definedName name="_xlnm._FilterDatabase" localSheetId="1" hidden="1">'Целевые показатели'!$A$5:$L$5</definedName>
    <definedName name="Z_4BD30697_8812_4AB0_85B7_85B41EE53A82_.wvu.PrintArea" localSheetId="0" hidden="1">'Паспорт мун. программы'!$A$1:$G$54</definedName>
    <definedName name="Z_4BD30697_8812_4AB0_85B7_85B41EE53A82_.wvu.PrintArea" localSheetId="1" hidden="1">'Целевые показатели'!$A$1:$L$16</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7">'Перечень мероприятий ПП II'!$A$1:$O$106</definedName>
    <definedName name="_xlnm.Print_Area" localSheetId="8">'Перечень мероприятий ПП IV'!$A$1:$K$25</definedName>
    <definedName name="_xlnm.Print_Area" localSheetId="1">'Целевые показатели'!$A$1:$L$19</definedName>
  </definedNames>
  <calcPr calcId="152511" iterateDelta="1E-4"/>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E46" i="14" l="1"/>
  <c r="N269" i="14" l="1"/>
  <c r="M269" i="14"/>
  <c r="F20" i="15"/>
  <c r="H20" i="15"/>
  <c r="M20" i="15"/>
  <c r="N20" i="15"/>
  <c r="N21" i="15"/>
  <c r="M21" i="15"/>
  <c r="H21" i="15"/>
  <c r="F21" i="15"/>
  <c r="G21" i="15"/>
  <c r="F22" i="15"/>
  <c r="G22" i="15"/>
  <c r="N22" i="15"/>
  <c r="M22" i="15"/>
  <c r="H22" i="15"/>
  <c r="N174" i="14"/>
  <c r="M174" i="14"/>
  <c r="N175" i="14"/>
  <c r="M175" i="14"/>
  <c r="N176" i="14"/>
  <c r="M176" i="14"/>
  <c r="H174" i="14"/>
  <c r="H175" i="14"/>
  <c r="H176" i="14"/>
  <c r="H271" i="14"/>
  <c r="N19" i="15" l="1"/>
  <c r="E21" i="15"/>
  <c r="M19" i="15"/>
  <c r="M71" i="15"/>
  <c r="D27" i="22"/>
  <c r="G20" i="15"/>
  <c r="E44" i="15"/>
  <c r="E42" i="15"/>
  <c r="E41" i="15"/>
  <c r="N40" i="15"/>
  <c r="M40" i="15"/>
  <c r="H40" i="15"/>
  <c r="G40" i="15"/>
  <c r="F40" i="15"/>
  <c r="N71" i="15"/>
  <c r="H241" i="14"/>
  <c r="H240" i="14"/>
  <c r="N9" i="14"/>
  <c r="M9" i="14"/>
  <c r="H9" i="14"/>
  <c r="N86" i="14"/>
  <c r="M86" i="14"/>
  <c r="H86" i="14"/>
  <c r="G86" i="14"/>
  <c r="F86" i="14"/>
  <c r="E90" i="14"/>
  <c r="E89" i="14"/>
  <c r="E88" i="14"/>
  <c r="E87" i="14"/>
  <c r="L9" i="14"/>
  <c r="K9" i="14"/>
  <c r="J9" i="14"/>
  <c r="I9" i="14"/>
  <c r="L8" i="14"/>
  <c r="K8" i="14"/>
  <c r="J8" i="14"/>
  <c r="I8" i="14"/>
  <c r="H8" i="14"/>
  <c r="L7" i="14"/>
  <c r="K7" i="14"/>
  <c r="J7" i="14"/>
  <c r="I7" i="14"/>
  <c r="H7" i="14"/>
  <c r="G46" i="14"/>
  <c r="G9" i="14"/>
  <c r="G7" i="14"/>
  <c r="G15" i="14"/>
  <c r="G8" i="14" s="1"/>
  <c r="H107" i="14"/>
  <c r="F31" i="14"/>
  <c r="E40" i="15" l="1"/>
  <c r="G6" i="14"/>
  <c r="E86" i="14"/>
  <c r="G92" i="15"/>
  <c r="G91" i="15"/>
  <c r="G90" i="15"/>
  <c r="F92" i="15"/>
  <c r="F91" i="15"/>
  <c r="F90" i="15"/>
  <c r="G11" i="15"/>
  <c r="E106" i="15"/>
  <c r="E96" i="15"/>
  <c r="E97" i="15"/>
  <c r="E98" i="15"/>
  <c r="E95" i="15"/>
  <c r="E93" i="15"/>
  <c r="E83" i="15"/>
  <c r="E84" i="15"/>
  <c r="E85" i="15"/>
  <c r="E82" i="15"/>
  <c r="E70" i="15"/>
  <c r="E72" i="15"/>
  <c r="E69" i="15"/>
  <c r="E67" i="15"/>
  <c r="E56" i="15"/>
  <c r="E57" i="15"/>
  <c r="E58" i="15"/>
  <c r="E55" i="15"/>
  <c r="E53" i="15"/>
  <c r="E34" i="15"/>
  <c r="E35" i="15"/>
  <c r="E36" i="15"/>
  <c r="E33" i="15"/>
  <c r="E26" i="15"/>
  <c r="E27" i="15"/>
  <c r="E28" i="15"/>
  <c r="E25" i="15"/>
  <c r="E23" i="15"/>
  <c r="E13" i="15"/>
  <c r="E14" i="15"/>
  <c r="E15" i="15"/>
  <c r="E12" i="15"/>
  <c r="E10" i="15"/>
  <c r="G94" i="15"/>
  <c r="G81" i="15"/>
  <c r="G77" i="15"/>
  <c r="G78" i="15"/>
  <c r="G79" i="15"/>
  <c r="G80" i="15"/>
  <c r="G68" i="15"/>
  <c r="G64" i="15"/>
  <c r="G65" i="15"/>
  <c r="G66" i="15"/>
  <c r="G54" i="15"/>
  <c r="G52" i="15"/>
  <c r="G51" i="15"/>
  <c r="G50" i="15"/>
  <c r="G32" i="15"/>
  <c r="G24" i="15"/>
  <c r="G7" i="15"/>
  <c r="G8" i="15"/>
  <c r="G9" i="15"/>
  <c r="F9" i="15"/>
  <c r="E9" i="15" s="1"/>
  <c r="F8" i="15"/>
  <c r="F7" i="15"/>
  <c r="M216" i="14"/>
  <c r="N216" i="14"/>
  <c r="M215" i="14"/>
  <c r="H242" i="14"/>
  <c r="N242" i="14"/>
  <c r="M242" i="14"/>
  <c r="G242" i="14"/>
  <c r="F242" i="14"/>
  <c r="N241" i="14"/>
  <c r="M241" i="14"/>
  <c r="G241" i="14"/>
  <c r="F241" i="14"/>
  <c r="N240" i="14"/>
  <c r="M240" i="14"/>
  <c r="G240" i="14"/>
  <c r="F240" i="14"/>
  <c r="E264" i="14"/>
  <c r="E263" i="14"/>
  <c r="E262" i="14"/>
  <c r="E261" i="14"/>
  <c r="N260" i="14"/>
  <c r="M260" i="14"/>
  <c r="H260" i="14"/>
  <c r="G260" i="14"/>
  <c r="F260" i="14"/>
  <c r="H229" i="14"/>
  <c r="N229" i="14"/>
  <c r="M229" i="14"/>
  <c r="G229" i="14"/>
  <c r="F229" i="14"/>
  <c r="N228" i="14"/>
  <c r="M228" i="14"/>
  <c r="H228" i="14"/>
  <c r="G228" i="14"/>
  <c r="F228" i="14"/>
  <c r="N227" i="14"/>
  <c r="M227" i="14"/>
  <c r="H227" i="14"/>
  <c r="G227" i="14"/>
  <c r="F227" i="14"/>
  <c r="E243" i="14"/>
  <c r="G89" i="15" l="1"/>
  <c r="G103" i="15"/>
  <c r="G49" i="15"/>
  <c r="G105" i="15"/>
  <c r="G102" i="15" s="1"/>
  <c r="G104" i="15"/>
  <c r="E8" i="15"/>
  <c r="E7" i="15"/>
  <c r="M239" i="14"/>
  <c r="N239" i="14"/>
  <c r="E260" i="14"/>
  <c r="F239" i="14"/>
  <c r="G76" i="15"/>
  <c r="G63" i="15"/>
  <c r="G19" i="15"/>
  <c r="G6" i="15"/>
  <c r="G239" i="14"/>
  <c r="E241" i="14"/>
  <c r="E240" i="14"/>
  <c r="N8" i="14"/>
  <c r="M8" i="14"/>
  <c r="N96" i="14"/>
  <c r="M96" i="14"/>
  <c r="N95" i="14"/>
  <c r="M95" i="14"/>
  <c r="H97" i="14"/>
  <c r="H96" i="14"/>
  <c r="N141" i="14"/>
  <c r="M141" i="14"/>
  <c r="H141" i="14"/>
  <c r="N163" i="14"/>
  <c r="M163" i="14"/>
  <c r="N162" i="14"/>
  <c r="M162" i="14"/>
  <c r="N161" i="14"/>
  <c r="M161" i="14"/>
  <c r="H162" i="14"/>
  <c r="H216" i="14"/>
  <c r="N14" i="14"/>
  <c r="N7" i="14" s="1"/>
  <c r="M14" i="14"/>
  <c r="M7" i="14" s="1"/>
  <c r="H70" i="14"/>
  <c r="H78" i="14"/>
  <c r="N78" i="14"/>
  <c r="M78" i="14"/>
  <c r="F78" i="14"/>
  <c r="G78" i="14"/>
  <c r="N70" i="14"/>
  <c r="M70" i="14"/>
  <c r="F70" i="14"/>
  <c r="G70" i="14"/>
  <c r="E80" i="14"/>
  <c r="E81" i="14"/>
  <c r="E82" i="14"/>
  <c r="E79" i="14"/>
  <c r="E72" i="14"/>
  <c r="E73" i="14"/>
  <c r="E74" i="14"/>
  <c r="E71" i="14"/>
  <c r="M270" i="14" l="1"/>
  <c r="E70" i="14"/>
  <c r="E78" i="14"/>
  <c r="E272" i="14"/>
  <c r="E254" i="14"/>
  <c r="E255" i="14"/>
  <c r="E256" i="14"/>
  <c r="E253" i="14"/>
  <c r="E246" i="14"/>
  <c r="E247" i="14"/>
  <c r="E248" i="14"/>
  <c r="E245" i="14"/>
  <c r="E233" i="14"/>
  <c r="E234" i="14"/>
  <c r="E235" i="14"/>
  <c r="E232" i="14"/>
  <c r="E230" i="14"/>
  <c r="E221" i="14"/>
  <c r="E222" i="14"/>
  <c r="E219" i="14"/>
  <c r="E216" i="14"/>
  <c r="E217" i="14"/>
  <c r="E207" i="14"/>
  <c r="E208" i="14"/>
  <c r="E209" i="14"/>
  <c r="E206" i="14"/>
  <c r="E199" i="14"/>
  <c r="E200" i="14"/>
  <c r="E201" i="14"/>
  <c r="E198" i="14"/>
  <c r="E191" i="14"/>
  <c r="E192" i="14"/>
  <c r="E193" i="14"/>
  <c r="E190" i="14"/>
  <c r="E180" i="14"/>
  <c r="E181" i="14"/>
  <c r="E182" i="14"/>
  <c r="E179" i="14"/>
  <c r="E177" i="14"/>
  <c r="E167" i="14"/>
  <c r="E168" i="14"/>
  <c r="E169" i="14"/>
  <c r="E166" i="14"/>
  <c r="E162" i="14"/>
  <c r="E164" i="14"/>
  <c r="E154" i="14"/>
  <c r="E155" i="14"/>
  <c r="E156" i="14"/>
  <c r="E153" i="14"/>
  <c r="E147" i="14"/>
  <c r="E148" i="14"/>
  <c r="E146" i="14"/>
  <c r="E145" i="14"/>
  <c r="E141" i="14"/>
  <c r="E143" i="14"/>
  <c r="E133" i="14"/>
  <c r="E134" i="14"/>
  <c r="E135" i="14"/>
  <c r="E132" i="14"/>
  <c r="E125" i="14"/>
  <c r="E126" i="14"/>
  <c r="E127" i="14"/>
  <c r="E124" i="14"/>
  <c r="E117" i="14"/>
  <c r="E119" i="14"/>
  <c r="E116" i="14"/>
  <c r="E109" i="14"/>
  <c r="E110" i="14"/>
  <c r="E111" i="14"/>
  <c r="E108" i="14"/>
  <c r="E101" i="14"/>
  <c r="E102" i="14"/>
  <c r="E103" i="14"/>
  <c r="E100" i="14"/>
  <c r="E98" i="14"/>
  <c r="E64" i="14"/>
  <c r="E65" i="14"/>
  <c r="E66" i="14"/>
  <c r="E63" i="14"/>
  <c r="E56" i="14"/>
  <c r="E57" i="14"/>
  <c r="E58" i="14"/>
  <c r="E55" i="14"/>
  <c r="E40" i="14"/>
  <c r="E41" i="14"/>
  <c r="E42" i="14"/>
  <c r="E39" i="14"/>
  <c r="E32" i="14"/>
  <c r="E33" i="14"/>
  <c r="E30" i="14"/>
  <c r="E23" i="14"/>
  <c r="E24" i="14"/>
  <c r="E25" i="14"/>
  <c r="E22" i="14"/>
  <c r="E15" i="14"/>
  <c r="E16" i="14"/>
  <c r="E17" i="14"/>
  <c r="E10" i="14"/>
  <c r="G214" i="14"/>
  <c r="G215" i="14"/>
  <c r="G140" i="14"/>
  <c r="G142" i="14"/>
  <c r="G107" i="14"/>
  <c r="G252" i="14"/>
  <c r="G244" i="14"/>
  <c r="G231" i="14"/>
  <c r="G226" i="14"/>
  <c r="G218" i="14"/>
  <c r="G205" i="14"/>
  <c r="G197" i="14"/>
  <c r="G189" i="14"/>
  <c r="G178" i="14"/>
  <c r="G176" i="14"/>
  <c r="G175" i="14"/>
  <c r="G174" i="14"/>
  <c r="G165" i="14"/>
  <c r="G163" i="14"/>
  <c r="G161" i="14"/>
  <c r="G152" i="14"/>
  <c r="G144" i="14"/>
  <c r="G131" i="14"/>
  <c r="G123" i="14"/>
  <c r="G115" i="14"/>
  <c r="G99" i="14"/>
  <c r="G97" i="14"/>
  <c r="G96" i="14"/>
  <c r="G95" i="14"/>
  <c r="G62" i="14"/>
  <c r="G54" i="14"/>
  <c r="G38" i="14"/>
  <c r="G29" i="14"/>
  <c r="G21" i="14"/>
  <c r="G13" i="14"/>
  <c r="G12" i="14"/>
  <c r="G11" i="14" s="1"/>
  <c r="N97" i="14"/>
  <c r="E14" i="14"/>
  <c r="H90" i="15"/>
  <c r="H91" i="15"/>
  <c r="E91" i="15" s="1"/>
  <c r="H92" i="15"/>
  <c r="E92" i="15" s="1"/>
  <c r="H215" i="14"/>
  <c r="H270" i="14" s="1"/>
  <c r="H214" i="14"/>
  <c r="H140" i="14"/>
  <c r="H142" i="14"/>
  <c r="H62" i="14"/>
  <c r="H89" i="15" l="1"/>
  <c r="E90" i="15"/>
  <c r="E31" i="14"/>
  <c r="E220" i="14"/>
  <c r="E118" i="14"/>
  <c r="M97" i="14"/>
  <c r="G213" i="14"/>
  <c r="E13" i="14"/>
  <c r="G270" i="14"/>
  <c r="G160" i="14"/>
  <c r="G139" i="14"/>
  <c r="G269" i="14"/>
  <c r="G173" i="14"/>
  <c r="G271" i="14"/>
  <c r="G94" i="14"/>
  <c r="M142" i="14"/>
  <c r="N142" i="14"/>
  <c r="N271" i="14" s="1"/>
  <c r="M214" i="14"/>
  <c r="N214" i="14"/>
  <c r="N68" i="15"/>
  <c r="N66" i="15"/>
  <c r="M271" i="14" l="1"/>
  <c r="M68" i="15"/>
  <c r="E71" i="15"/>
  <c r="M66" i="15"/>
  <c r="E142" i="14"/>
  <c r="E214" i="14"/>
  <c r="G268" i="14"/>
  <c r="H94" i="15"/>
  <c r="N94" i="15" l="1"/>
  <c r="M94" i="15"/>
  <c r="F94" i="15"/>
  <c r="E94" i="15"/>
  <c r="N89" i="15"/>
  <c r="M89" i="15"/>
  <c r="F89" i="15"/>
  <c r="E89" i="15"/>
  <c r="F174" i="14"/>
  <c r="E174" i="14" s="1"/>
  <c r="F175" i="14"/>
  <c r="E175" i="14" s="1"/>
  <c r="F176" i="14"/>
  <c r="E176" i="14" s="1"/>
  <c r="H95" i="14" l="1"/>
  <c r="N215" i="14" l="1"/>
  <c r="N270" i="14" s="1"/>
  <c r="E215" i="14" l="1"/>
  <c r="F77" i="15"/>
  <c r="H77" i="15"/>
  <c r="M77" i="15"/>
  <c r="N77" i="15"/>
  <c r="F78" i="15"/>
  <c r="H78" i="15"/>
  <c r="M78" i="15"/>
  <c r="N78" i="15"/>
  <c r="F79" i="15"/>
  <c r="H79" i="15"/>
  <c r="M79" i="15"/>
  <c r="N79" i="15"/>
  <c r="F80" i="15"/>
  <c r="H80" i="15"/>
  <c r="M80" i="15"/>
  <c r="N80" i="15"/>
  <c r="F81" i="15"/>
  <c r="H81" i="15"/>
  <c r="M81" i="15"/>
  <c r="N81" i="15"/>
  <c r="H161" i="14"/>
  <c r="H163" i="14"/>
  <c r="N140" i="14"/>
  <c r="M140" i="14"/>
  <c r="N152" i="14"/>
  <c r="M152" i="14"/>
  <c r="H152" i="14"/>
  <c r="F152" i="14"/>
  <c r="E38" i="14"/>
  <c r="N38" i="14"/>
  <c r="M38" i="14"/>
  <c r="H38" i="14"/>
  <c r="E80" i="15" l="1"/>
  <c r="E78" i="15"/>
  <c r="E79" i="15"/>
  <c r="E77" i="15"/>
  <c r="E140" i="14"/>
  <c r="N76" i="15"/>
  <c r="F76" i="15"/>
  <c r="E152" i="14"/>
  <c r="M76" i="15"/>
  <c r="E81" i="15"/>
  <c r="H76" i="15"/>
  <c r="F38" i="14"/>
  <c r="E76" i="15" l="1"/>
  <c r="K19" i="26"/>
  <c r="K18" i="26"/>
  <c r="K17" i="26"/>
  <c r="L16" i="26"/>
  <c r="L14" i="26"/>
  <c r="K14" i="26" s="1"/>
  <c r="K12" i="26"/>
  <c r="L9" i="26"/>
  <c r="L6" i="26" s="1"/>
  <c r="K8" i="26"/>
  <c r="K7" i="26"/>
  <c r="K9" i="26" l="1"/>
  <c r="K16" i="26"/>
  <c r="L11" i="26"/>
  <c r="K11" i="26"/>
  <c r="K6" i="26"/>
  <c r="F161" i="14"/>
  <c r="E161" i="14" s="1"/>
  <c r="F163" i="14"/>
  <c r="E163" i="14" s="1"/>
  <c r="C27" i="22" l="1"/>
  <c r="H16" i="26" l="1"/>
  <c r="H11" i="26"/>
  <c r="H6" i="26"/>
  <c r="F95" i="14" l="1"/>
  <c r="F131" i="14"/>
  <c r="H131" i="14"/>
  <c r="M131" i="14"/>
  <c r="N131" i="14"/>
  <c r="E25" i="19"/>
  <c r="F7" i="19"/>
  <c r="F22" i="19" s="1"/>
  <c r="F8" i="19"/>
  <c r="F23" i="19" s="1"/>
  <c r="F9" i="19"/>
  <c r="G7" i="19"/>
  <c r="G22" i="19" s="1"/>
  <c r="G8" i="19"/>
  <c r="G23" i="19" s="1"/>
  <c r="G9" i="19"/>
  <c r="G24" i="19" s="1"/>
  <c r="H7" i="19"/>
  <c r="H22" i="19" s="1"/>
  <c r="H8" i="19"/>
  <c r="H23" i="19" s="1"/>
  <c r="H9" i="19"/>
  <c r="H24" i="19" s="1"/>
  <c r="I7" i="19"/>
  <c r="I22" i="19" s="1"/>
  <c r="I8" i="19"/>
  <c r="I23" i="19" s="1"/>
  <c r="I9" i="19"/>
  <c r="I24" i="19" s="1"/>
  <c r="J7" i="19"/>
  <c r="J22" i="19" s="1"/>
  <c r="J8" i="19"/>
  <c r="J23" i="19" s="1"/>
  <c r="J9" i="19"/>
  <c r="J24" i="19" s="1"/>
  <c r="E10" i="19"/>
  <c r="F11" i="19"/>
  <c r="G11" i="19"/>
  <c r="H11" i="19"/>
  <c r="I11" i="19"/>
  <c r="J11" i="19"/>
  <c r="E14" i="19"/>
  <c r="E12" i="19"/>
  <c r="E13" i="19"/>
  <c r="E15" i="19"/>
  <c r="F16" i="19"/>
  <c r="G16" i="19"/>
  <c r="H16" i="19"/>
  <c r="I16" i="19"/>
  <c r="J16" i="19"/>
  <c r="E19" i="19"/>
  <c r="E17" i="19"/>
  <c r="E18" i="19"/>
  <c r="E20" i="19"/>
  <c r="F64" i="15"/>
  <c r="F65" i="15"/>
  <c r="F66" i="15"/>
  <c r="H64" i="15"/>
  <c r="H65" i="15"/>
  <c r="H66" i="15"/>
  <c r="M64" i="15"/>
  <c r="M65" i="15"/>
  <c r="N64" i="15"/>
  <c r="N65" i="15"/>
  <c r="F68" i="15"/>
  <c r="H68" i="15"/>
  <c r="F50" i="15"/>
  <c r="F51" i="15"/>
  <c r="F52" i="15"/>
  <c r="H50" i="15"/>
  <c r="H51" i="15"/>
  <c r="H52" i="15"/>
  <c r="M50" i="15"/>
  <c r="M51" i="15"/>
  <c r="M52" i="15"/>
  <c r="N50" i="15"/>
  <c r="N51" i="15"/>
  <c r="N52" i="15"/>
  <c r="F54" i="15"/>
  <c r="N54" i="15"/>
  <c r="M54" i="15"/>
  <c r="H54" i="15"/>
  <c r="E20" i="15"/>
  <c r="E22" i="15"/>
  <c r="F32" i="15"/>
  <c r="H32" i="15"/>
  <c r="M32" i="15"/>
  <c r="N32" i="15"/>
  <c r="F24" i="15"/>
  <c r="H24" i="15"/>
  <c r="M24" i="15"/>
  <c r="N24" i="15"/>
  <c r="F6" i="15"/>
  <c r="H6" i="15"/>
  <c r="M6" i="15"/>
  <c r="N6" i="15"/>
  <c r="F11" i="15"/>
  <c r="H11" i="15"/>
  <c r="M11" i="15"/>
  <c r="N11" i="15"/>
  <c r="E66" i="15" l="1"/>
  <c r="E65" i="15"/>
  <c r="E51" i="15"/>
  <c r="F104" i="15"/>
  <c r="E64" i="15"/>
  <c r="E52" i="15"/>
  <c r="F105" i="15"/>
  <c r="E50" i="15"/>
  <c r="F103" i="15"/>
  <c r="H103" i="15"/>
  <c r="N63" i="15"/>
  <c r="M63" i="15"/>
  <c r="H104" i="15"/>
  <c r="M105" i="15"/>
  <c r="N105" i="15"/>
  <c r="H105" i="15"/>
  <c r="M104" i="15"/>
  <c r="E131" i="14"/>
  <c r="N103" i="15"/>
  <c r="M103" i="15"/>
  <c r="E68" i="15"/>
  <c r="H63" i="15"/>
  <c r="E16" i="19"/>
  <c r="E11" i="19"/>
  <c r="E9" i="19"/>
  <c r="F24" i="19"/>
  <c r="E24" i="19" s="1"/>
  <c r="N104" i="15"/>
  <c r="F63" i="15"/>
  <c r="I21" i="19"/>
  <c r="E23" i="19"/>
  <c r="J21" i="19"/>
  <c r="E22" i="19"/>
  <c r="G21" i="19"/>
  <c r="H21" i="19"/>
  <c r="E8" i="19"/>
  <c r="H49" i="15"/>
  <c r="E7" i="19"/>
  <c r="J6" i="19"/>
  <c r="I6" i="19"/>
  <c r="H6" i="19"/>
  <c r="G6" i="19"/>
  <c r="F6" i="19"/>
  <c r="H19" i="15"/>
  <c r="M49" i="15"/>
  <c r="E54" i="15"/>
  <c r="N49" i="15"/>
  <c r="F49" i="15"/>
  <c r="E11" i="15"/>
  <c r="E32" i="15"/>
  <c r="F19" i="15"/>
  <c r="E6" i="15"/>
  <c r="E24" i="15"/>
  <c r="E103" i="15" l="1"/>
  <c r="E105" i="15"/>
  <c r="E104" i="15"/>
  <c r="H102" i="15"/>
  <c r="F21" i="19"/>
  <c r="F102" i="15"/>
  <c r="M102" i="15"/>
  <c r="N102" i="15"/>
  <c r="E63" i="15"/>
  <c r="E49" i="15"/>
  <c r="E6" i="19"/>
  <c r="E21" i="19"/>
  <c r="E19" i="15"/>
  <c r="E102" i="15" l="1"/>
  <c r="K6" i="25"/>
  <c r="L5" i="25"/>
  <c r="K8" i="25"/>
  <c r="F252" i="14"/>
  <c r="H252" i="14"/>
  <c r="M252" i="14"/>
  <c r="N252" i="14"/>
  <c r="F244" i="14"/>
  <c r="H244" i="14"/>
  <c r="M244" i="14"/>
  <c r="N244" i="14"/>
  <c r="M226" i="14"/>
  <c r="N226" i="14"/>
  <c r="F226" i="14"/>
  <c r="F231" i="14"/>
  <c r="H231" i="14"/>
  <c r="M231" i="14"/>
  <c r="N231" i="14"/>
  <c r="F213" i="14"/>
  <c r="H213" i="14"/>
  <c r="M213" i="14"/>
  <c r="N213" i="14"/>
  <c r="F218" i="14"/>
  <c r="H218" i="14"/>
  <c r="M218" i="14"/>
  <c r="N218" i="14"/>
  <c r="E228" i="14" l="1"/>
  <c r="E229" i="14"/>
  <c r="E227" i="14"/>
  <c r="K5" i="25"/>
  <c r="H5" i="25" s="1"/>
  <c r="E218" i="14"/>
  <c r="E244" i="14"/>
  <c r="E213" i="14"/>
  <c r="E252" i="14"/>
  <c r="E231" i="14"/>
  <c r="H226" i="14"/>
  <c r="E226" i="14" l="1"/>
  <c r="H173" i="14"/>
  <c r="M173" i="14"/>
  <c r="N173" i="14"/>
  <c r="F178" i="14"/>
  <c r="H178" i="14"/>
  <c r="M178" i="14"/>
  <c r="N178" i="14"/>
  <c r="F189" i="14"/>
  <c r="H189" i="14"/>
  <c r="M189" i="14"/>
  <c r="N189" i="14"/>
  <c r="F197" i="14"/>
  <c r="H197" i="14"/>
  <c r="M197" i="14"/>
  <c r="N197" i="14"/>
  <c r="F205" i="14"/>
  <c r="H205" i="14"/>
  <c r="M205" i="14"/>
  <c r="N205" i="14"/>
  <c r="F160" i="14"/>
  <c r="F165" i="14"/>
  <c r="H160" i="14"/>
  <c r="H165" i="14"/>
  <c r="M160" i="14"/>
  <c r="N160" i="14"/>
  <c r="M165" i="14"/>
  <c r="N165" i="14"/>
  <c r="F139" i="14"/>
  <c r="H139" i="14"/>
  <c r="M139" i="14"/>
  <c r="N139" i="14"/>
  <c r="F144" i="14"/>
  <c r="H144" i="14"/>
  <c r="M144" i="14"/>
  <c r="N144" i="14"/>
  <c r="E95" i="14"/>
  <c r="F96" i="14"/>
  <c r="F97" i="14"/>
  <c r="E97" i="14" s="1"/>
  <c r="N123" i="14"/>
  <c r="M123" i="14"/>
  <c r="H123" i="14"/>
  <c r="F123" i="14"/>
  <c r="N115" i="14"/>
  <c r="M115" i="14"/>
  <c r="H115" i="14"/>
  <c r="F115" i="14"/>
  <c r="N107" i="14"/>
  <c r="M107" i="14"/>
  <c r="F107" i="14"/>
  <c r="N99" i="14"/>
  <c r="M99" i="14"/>
  <c r="H99" i="14"/>
  <c r="F99" i="14"/>
  <c r="E96" i="14" l="1"/>
  <c r="E173" i="14"/>
  <c r="E139" i="14"/>
  <c r="E189" i="14"/>
  <c r="E178" i="14"/>
  <c r="F173" i="14"/>
  <c r="E205" i="14"/>
  <c r="E197" i="14"/>
  <c r="E165" i="14"/>
  <c r="E160" i="14"/>
  <c r="E144" i="14"/>
  <c r="F94" i="14"/>
  <c r="E115" i="14"/>
  <c r="H94" i="14"/>
  <c r="N94" i="14"/>
  <c r="M94" i="14"/>
  <c r="E99" i="14"/>
  <c r="E123" i="14"/>
  <c r="E107" i="14"/>
  <c r="F7" i="14"/>
  <c r="E7" i="14" s="1"/>
  <c r="F8" i="14"/>
  <c r="F26" i="22"/>
  <c r="G26" i="22"/>
  <c r="F9" i="14"/>
  <c r="G24" i="22"/>
  <c r="F12" i="14"/>
  <c r="H12" i="14"/>
  <c r="H269" i="14" s="1"/>
  <c r="H268" i="14" s="1"/>
  <c r="M12" i="14"/>
  <c r="N12" i="14"/>
  <c r="F62" i="14"/>
  <c r="M62" i="14"/>
  <c r="N62" i="14"/>
  <c r="F54" i="14"/>
  <c r="H54" i="14"/>
  <c r="M54" i="14"/>
  <c r="N54" i="14"/>
  <c r="F29" i="14"/>
  <c r="H29" i="14"/>
  <c r="M29" i="14"/>
  <c r="N29" i="14"/>
  <c r="F21" i="14"/>
  <c r="H21" i="14"/>
  <c r="M21" i="14"/>
  <c r="N21" i="14"/>
  <c r="N13" i="14"/>
  <c r="M13" i="14"/>
  <c r="F13" i="14"/>
  <c r="H13" i="14"/>
  <c r="N11" i="14" l="1"/>
  <c r="F11" i="14"/>
  <c r="E12" i="14"/>
  <c r="E11" i="14" s="1"/>
  <c r="F271" i="14"/>
  <c r="E271" i="14" s="1"/>
  <c r="E9" i="14"/>
  <c r="F270" i="14"/>
  <c r="E270" i="14" s="1"/>
  <c r="E8" i="14"/>
  <c r="B26" i="22"/>
  <c r="B24" i="22"/>
  <c r="M11" i="14"/>
  <c r="H11" i="14"/>
  <c r="F269" i="14"/>
  <c r="E94" i="14"/>
  <c r="N6" i="14"/>
  <c r="F6" i="14"/>
  <c r="H6" i="14"/>
  <c r="M6" i="14"/>
  <c r="E62" i="14"/>
  <c r="E21" i="14"/>
  <c r="E54" i="14"/>
  <c r="E29" i="14"/>
  <c r="E242" i="14" l="1"/>
  <c r="E239" i="14" s="1"/>
  <c r="H239" i="14"/>
  <c r="E269" i="14"/>
  <c r="E268" i="14" s="1"/>
  <c r="N268" i="14"/>
  <c r="G23" i="22"/>
  <c r="G27" i="22" s="1"/>
  <c r="M268" i="14"/>
  <c r="F23" i="22"/>
  <c r="F27" i="22" s="1"/>
  <c r="E6" i="14"/>
  <c r="F268" i="14"/>
  <c r="B23" i="22" l="1"/>
  <c r="B27" i="22" s="1"/>
  <c r="E27" i="22"/>
</calcChain>
</file>

<file path=xl/comments1.xml><?xml version="1.0" encoding="utf-8"?>
<comments xmlns="http://schemas.openxmlformats.org/spreadsheetml/2006/main">
  <authors>
    <author>GerasimenkoEV</author>
  </authors>
  <commentList>
    <comment ref="B239" authorId="0" shapeId="0">
      <text>
        <r>
          <rPr>
            <b/>
            <sz val="9"/>
            <color indexed="81"/>
            <rFont val="Tahoma"/>
            <family val="2"/>
            <charset val="204"/>
          </rPr>
          <t>GerasimenkoEV:</t>
        </r>
        <r>
          <rPr>
            <sz val="9"/>
            <color indexed="81"/>
            <rFont val="Tahoma"/>
            <family val="2"/>
            <charset val="204"/>
          </rPr>
          <t xml:space="preserve">
Реализация мероприятия 2025-2026 годы
</t>
        </r>
      </text>
    </comment>
  </commentList>
</comments>
</file>

<file path=xl/sharedStrings.xml><?xml version="1.0" encoding="utf-8"?>
<sst xmlns="http://schemas.openxmlformats.org/spreadsheetml/2006/main" count="1791" uniqueCount="407">
  <si>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</si>
  <si>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</si>
  <si>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</si>
  <si>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</si>
  <si>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</si>
  <si>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</si>
  <si>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</si>
  <si>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</si>
  <si>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</si>
  <si>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</si>
  <si>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</si>
  <si>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</si>
  <si>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</si>
  <si>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</si>
  <si>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</si>
  <si>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</si>
  <si>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</si>
  <si>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</si>
  <si>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</si>
  <si>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</si>
  <si>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</si>
  <si>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</si>
  <si>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</si>
  <si>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</si>
  <si>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</si>
  <si>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</si>
  <si>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</si>
  <si>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</si>
  <si>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</si>
  <si>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</si>
  <si>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</si>
  <si>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</si>
  <si>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</si>
  <si>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</si>
  <si>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</si>
  <si>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</si>
  <si>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</si>
  <si>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</si>
  <si>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</si>
  <si>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</si>
  <si>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</si>
  <si>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</si>
  <si>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</si>
  <si>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2</t>
  </si>
  <si>
    <t>5</t>
  </si>
  <si>
    <t>6</t>
  </si>
  <si>
    <t>6.1</t>
  </si>
  <si>
    <t>7</t>
  </si>
  <si>
    <t>8</t>
  </si>
  <si>
    <t>8.1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</si>
  <si>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</si>
  <si>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</si>
  <si>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</si>
  <si>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1.8</t>
  </si>
  <si>
    <t>Всего</t>
  </si>
  <si>
    <t>Итого 2023 год</t>
  </si>
  <si>
    <t>2026 год</t>
  </si>
  <si>
    <t>2027 год</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</si>
  <si>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</si>
  <si>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</si>
  <si>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</si>
  <si>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</si>
  <si>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</si>
  <si>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</si>
  <si>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</si>
  <si>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</si>
  <si>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02.13. 
Создание и содержание дополнительных мест для детей в возрасте от 1,5 до 7 лет в организациях, осуществляющих присмотр и уход за детьми</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</si>
  <si>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</si>
  <si>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</si>
  <si>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</si>
  <si>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</si>
  <si>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</si>
  <si>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</si>
  <si>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</si>
  <si>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</si>
  <si>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</si>
  <si>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</si>
  <si>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</si>
  <si>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</si>
  <si>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</si>
  <si>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</si>
  <si>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</si>
  <si>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</si>
  <si>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</si>
  <si>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</si>
  <si>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</si>
  <si>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</si>
  <si>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</si>
  <si>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</si>
  <si>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</si>
  <si>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</si>
  <si>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</si>
  <si>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</si>
  <si>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</si>
  <si>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</si>
  <si>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</si>
  <si>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</si>
  <si>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</si>
  <si>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</si>
  <si>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</si>
  <si>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</si>
  <si>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</si>
  <si>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</si>
  <si>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</si>
  <si>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</si>
  <si>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</si>
  <si>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</si>
  <si>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</si>
  <si>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</si>
  <si>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</si>
  <si>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</si>
  <si>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</si>
  <si>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</si>
  <si>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</si>
  <si>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</si>
  <si>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МУНИЦИПАЛЬНАЯ ПРОГРАММА</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</si>
  <si>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</si>
  <si>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</si>
  <si>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</si>
  <si>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</si>
  <si>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</si>
  <si>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</si>
  <si>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</si>
  <si>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</si>
  <si>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</si>
  <si>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</si>
  <si>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</si>
  <si>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</si>
  <si>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</si>
  <si>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Подпрограмма I «Общее образование»</t>
  </si>
  <si>
    <t>Подпрограмма II «Дополнительное образование, воспитание и психолого-социальное сопровождение детей»</t>
  </si>
  <si>
    <t>1.9</t>
  </si>
  <si>
    <t>1.10</t>
  </si>
  <si>
    <t>Порядок расчета</t>
  </si>
  <si>
    <t xml:space="preserve">Наименование целевых показателей
</t>
  </si>
  <si>
    <t xml:space="preserve">Базовое значение </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</si>
  <si>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</si>
  <si>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</si>
  <si>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</si>
  <si>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</si>
  <si>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</si>
  <si>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</si>
  <si>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</si>
  <si>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</si>
  <si>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</si>
  <si>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</si>
  <si>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</si>
  <si>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</si>
  <si>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05</t>
  </si>
  <si>
    <t>06</t>
  </si>
  <si>
    <t>Р2</t>
  </si>
  <si>
    <t xml:space="preserve"> ЕВ</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</si>
  <si>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</si>
  <si>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</si>
  <si>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</si>
  <si>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</si>
  <si>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</si>
  <si>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</si>
  <si>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</si>
  <si>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</si>
  <si>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</si>
  <si>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</si>
  <si>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</si>
  <si>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</si>
  <si>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</si>
  <si>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</si>
  <si>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</si>
  <si>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</si>
  <si>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</si>
  <si>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</si>
  <si>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</si>
  <si>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</si>
  <si>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</si>
  <si>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</si>
  <si>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</si>
  <si>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24</t>
  </si>
  <si>
    <t>25</t>
  </si>
  <si>
    <t>26</t>
  </si>
  <si>
    <t>27</t>
  </si>
  <si>
    <t>28</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</si>
  <si>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</si>
  <si>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 %</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</si>
  <si>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</si>
  <si>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</si>
  <si>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
</t>
  </si>
  <si>
    <t>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</si>
  <si>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</si>
  <si>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</si>
  <si>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Произведены выплаты в области образования, культуры и искусства (юные дарования, одаренные дети), человек</t>
  </si>
  <si>
    <t>Обеспечено финансирование муниципальных организаций дополнительного образования, шт.</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</si>
  <si>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</si>
  <si>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</si>
  <si>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</si>
  <si>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</si>
  <si>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</si>
  <si>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Обеспечено содержание созданных дополнительных мест для детей в возрасте от 1,5 до 7 лет в организациях, осуществляющих присмотр и уход за детьми</t>
  </si>
  <si>
    <t>Проведены работы в муниципальных общеобразовательных организациях для обеспечения пожарной безопасности</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</si>
  <si>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</si>
  <si>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</si>
  <si>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</si>
  <si>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</si>
  <si>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</si>
  <si>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</si>
  <si>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</si>
  <si>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</si>
  <si>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</si>
  <si>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</si>
  <si>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частных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</si>
  <si>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</si>
  <si>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</si>
  <si>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Количество обеспеченных горячим питанием обучающихся 1-4 классов</t>
  </si>
  <si>
    <t>Выполнение требований по обеспечению пожарной безопасности образовательных объектов, подведомственных Министерству образования Московской области</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</si>
  <si>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</si>
  <si>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</si>
  <si>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</si>
  <si>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государственной интегрированной информационной системы управления общественными финансами «Электронный бюджет»</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</si>
  <si>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</si>
  <si>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</si>
  <si>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</si>
  <si>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«Патриотическое воспитание граждан Российской Федерации»</t>
  </si>
  <si>
    <t xml:space="preserve">Д_в=К_в/К_ов×100%, где:
Кв –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Ков – общая численность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</si>
  <si>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</si>
  <si>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ЕВ</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</si>
  <si>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</si>
  <si>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</si>
  <si>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</si>
  <si>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</si>
  <si>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</si>
  <si>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</si>
  <si>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</si>
  <si>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</si>
  <si>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</si>
  <si>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</si>
  <si>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</si>
  <si>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</si>
  <si>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</si>
  <si>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</si>
  <si>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</si>
  <si>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</si>
  <si>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</si>
  <si>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Единица измерения (по ОКЕИ)</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</si>
  <si>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</si>
  <si>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</si>
  <si>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</si>
  <si>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</si>
  <si>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</si>
  <si>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Доля отдельных категорий обучающихся по очной форме обучения в частных общеобразовательных организациях, обеспеченных питанием, к общему количеству обучающихся отдельных категорий обучающихся по очной форме обучения в частных общеобразовательных организациях</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</si>
  <si>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</si>
  <si>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</si>
  <si>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Мероприятие 01.17
Расходы на обеспечение деятельности (оказание услуг) муниципальных учреждений – дошкольные образовательные организации</t>
  </si>
  <si>
    <t xml:space="preserve">Д=Ч факт / Ч план х 100%, где:
Ч факт – численность обучающихся отдельных категорий обучающихся по очной форме обучения в частных общеобразовательных организациях, обеспеченных питанием, в отчетном периоде;
Ч план - численность обучающихся отдельных категорий обучающихся по очной форме обучения в частных общеобразовательных организациях, в отчетном периоде
</t>
  </si>
  <si>
    <t>Мероприятие 01.08.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</si>
  <si>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</si>
  <si>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04.02. Внедрение и обеспечение функционирования модели персонифицированного финансирования дополнительного образования детей</t>
  </si>
  <si>
    <t>Основное мероприятие 04.
Обеспечение функционирования модели персонифицированного финансирования дополнительного образования детей</t>
  </si>
  <si>
    <t xml:space="preserve">Управление образования администрации городского округа Фрязино (далее – Управление образования)
Администрация городского округа Фрязино (далее – Администрация)
</t>
  </si>
  <si>
    <t xml:space="preserve">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</si>
  <si>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Управление образования администрации городского округа Фрязино (далее – Управление образования)
</t>
  </si>
  <si>
    <t xml:space="preserve">Управление образования администрации городского округа Фрязино (далее – Управление образования)
</t>
  </si>
  <si>
    <t xml:space="preserve">Задачи и мероприятия подпрограммы направлены на создание условий для эффективного функционирования системы общего образования. Будет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Реализация подпрограммы предусматривает также решение задач и мероприятий, которые обеспечат развитие сферы дошкольного образования городского округа Фрязино и предоставление всем детям в возрасте до 3 лет и от 3 до 7 лет доступности получения услуг дошкольного образования. Будет продолжено развитие уже имеющихся объектов дошкольного образования (включая капитальный ремонт и реконструкцию). Будут созданы условия для обеспечения реализации федерального государственного образовательного стандарта дошкольного образования, а также предоставления услуг дошкольного образования детям с ограниченными возможностями здоровья.
</t>
  </si>
  <si>
    <t xml:space="preserve">Реализация подпрограммы предусматривает решение задач и реализацию мероприятий, способствующих развитию сферы дополнительного образования, воспитания и психолого-социального сопровождения детей в городском округе Фрязино. Будут реализованы мероприятия по обновлению содержания и технологий дополнительного образования, воспитания, психолого-педагогического сопровождения детей.
Особое внимание будет уделяться развитию инфраструктуры и кадрового потенциала системы дополнительного образования, воспитания, психолого-педагогического сопровождения детей. Планируется создание механизмов вовлечения учащихся в активную социальную практику.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отдых и оздоровление. Будет осуществляться поддержка детей и молодежи, проявивших способности в области образования и науки, искусства, физической культуры и спорта, в форме именных стипендий Главы городского округа Фрязино.
</t>
  </si>
  <si>
    <t>В рамках решения задачи подпрограммы предусматривается создание условий для реализации полномочий в сфере образования органов муниципальной власти городского округа Фрязино.</t>
  </si>
  <si>
    <t xml:space="preserve">2.   Краткая характеристика сферы реализации муниципальной программы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</si>
  <si>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t>
  </si>
  <si>
    <t xml:space="preserve">Реализация мероприятий программы позволит организовать обучение 100% численности обучающихся дошкольных образовательных организаций по программам, соответствующим требованиям федерального государственного образовательного стандарта дошкольного образования. В частности, будет решаться задача обеспечения доступности дошкольного образования для детей в возрасте от 1,5 до 3 лет, в том числе детей с ограниченными возможностями здоровья, что приведет к увеличению доли детей, получающих услугу по уходу и присмотру. 
Для удовлетворения запросов населения к качеству образовательных услуг и условиям обучения во всех образовательных организациях будут обеспечены требования федерального государственного образовательного стандарта к кадровым, материально-техническим и информационно-методическим условиям реализации основной и адаптированной образовательных программ. Для минимизации рисков ухудшения условий образования детей будут использованы эффективные механизмы регулирования и контроля качества услуг.
Это потребует существенного роста расходов на содержание зданий образовательных организаций, развитие инфраструктуры и кадрового потенциала системы образования.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а также моделей организации сети образовательных организаций, обеспечивающих эффективное использование ресурсов.
Важнейшим инструментом решения данной задачи станет введение современных требований к производительности и результативности труда педагогических работников. Повышение престижа педагогической профессии, развитие кадрового потенциала системы общего образования является одной из ключевых задач. Важнейшим инструментом решения данной задачи является достойное стимулирование их труда и функционирование регионального сегмента национальной системы учительского роста, установление для педагогических работников уровней владения профессиональными компетенциями, подтверждаемыми результатами аттестации. Повышение эффективности системы дополнительного образования будет обеспечено за счет реализации моделей сетевого взаимодействия общеобразовательных организаций, организаций дополнительного образования, профессиональных образовательных организаций, образовательных организаций высшего образования, промышленных предприятий и бизнес-структур, в том числе в сфере научно-технического творчества, робототехники.
Будут реализованы меры по поддержке общеобразовательных организаций, реализующих инновационные образовательные проекты и программы. Это позволит сохранить и расширить сектор общеобразовательных организаций, конкурентоспособных на муниципальном и региональном уровне. Будут реализованы меры по обновлению содержания общего образования, включая создание условий для приобретения детьми базовых умений и навыков в области выбранного ими вида науки или спорта, профессиональной ориентации, расширения сферы общественно полезной деятельности, включения в волонтерское движение.
Для обеспечения доступности качественных образовательных услуг в том числе – профильного обучения, детей с ограниченными возможностями здоровья будут реализованы современные модели электронного обучения с использованием дистанционных образовательных технологий. Наряду с этим должен увеличиться масштаб распространения инклюзивного образования, в том числе – за счет мер по созданию в образовательных организациях безбарьерной среды.
В деятельности образовательных организаций будут реализованы современные технологии культурной и языковой адаптации детей из семей мигрантов.
Вовлеченность семей в образование детей и взаимодействие с образовательными организациями будет усилена за счет реализации программ информационно-просветительской и образовательной работы с родителями.
</t>
  </si>
  <si>
    <t xml:space="preserve">4. Целевые показатели муниципальной программы городского округа Фрязино «Образование» на 2023-2027 годы     
</t>
  </si>
  <si>
    <t>Отвественный за достижение показателя</t>
  </si>
  <si>
    <t>100</t>
  </si>
  <si>
    <t>Управление образования Администрации г.о. Фрязино</t>
  </si>
  <si>
    <t>Количество обучающихся муниципальных образовательных организаций городского округа Фрязино, которым оказана поддержка в рамках программ поддержки одаренных детей и талантливой молодежи на муниципальном уровне</t>
  </si>
  <si>
    <t>отраслевой</t>
  </si>
  <si>
    <t>Мероприятие 01.01. 
Стипендии в области образования, культуры и искусства (юные дарования, одаренные дети)</t>
  </si>
  <si>
    <t>5. Методика расчета значений целевых показателей муниципальной программы городского округа Фрязино «Образование» на 2023-2027 годы</t>
  </si>
  <si>
    <t>Количество обучающихся муниципальных образовательных организаций городского округа Фрязино, получившим именную стипендию Главы городского округа  Фрязино</t>
  </si>
  <si>
    <t>Управление образования администрации в соответствии с решением муниципального Совета по присуждению стипендий</t>
  </si>
  <si>
    <t>6. Значения результатов выполнения мероприятий муниципальной программы городского округа Фрязино «Образование» на 2023-2027 годы</t>
  </si>
  <si>
    <t>2023-2027</t>
  </si>
  <si>
    <t>-</t>
  </si>
  <si>
    <t>Управление образования и подведомственные учреждения</t>
  </si>
  <si>
    <t>Управление образования, Администрация детского сада "IMBAMBINI"</t>
  </si>
  <si>
    <t>Управление образования и подведомственные учреждения Администрация городского округа Фрязино</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</si>
  <si>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</si>
  <si>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Администрация городского округа Фрязино</t>
  </si>
  <si>
    <t>Управление образования и подведомственные учреждения, Администрация городского округа Фрязино</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</si>
  <si>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организациях" подпрограммы 1 "Общее образование" </t>
  </si>
  <si>
    <t>Наименование объекта, сведения о регистрации права собственности</t>
  </si>
  <si>
    <t>Мощность/прирост мощности объекта (кв. метр, погонный метр, место, койко-место и так далее)</t>
  </si>
  <si>
    <t>Адрес объекта</t>
  </si>
  <si>
    <t>Направление инвестирование</t>
  </si>
  <si>
    <t>Сроки проведения работ по проектированию, строительству/реконструкции объектов</t>
  </si>
  <si>
    <t>Открытие объекта/завершение работ</t>
  </si>
  <si>
    <t>Предельная стоимость объекта капитального строительства/работ, тыс.руб.</t>
  </si>
  <si>
    <t>Профинансировано (тыс. руб.)</t>
  </si>
  <si>
    <t>Финансирование, тыс. рублей</t>
  </si>
  <si>
    <t>Остаток сметной стоимости до ввода в эксплуатацию объекта капитального строительства/до завершения работ, тыс. руб.</t>
  </si>
  <si>
    <t>Наименование главного распорядителя средств бюджета городского округа Фрязино</t>
  </si>
  <si>
    <t>1.</t>
  </si>
  <si>
    <t>МБОО СОШ №4 г.о. Фрязино МО (дошкольное отделение)</t>
  </si>
  <si>
    <t>Московская область, г.о. Фрязино, ул. Центральная, д.8Б</t>
  </si>
  <si>
    <t>Капитальный ремонт</t>
  </si>
  <si>
    <t>Средства бюджета городского округа Фрязино</t>
  </si>
  <si>
    <t xml:space="preserve">               </t>
  </si>
  <si>
    <t>Приложение к подпрограмме 1 "Общее образование"                                                                                                                  муниципальной программе городского округа Фрязино Московской области                                                                   "Образование" на 2023-2027 годы</t>
  </si>
  <si>
    <t>Приложение к подпрограмме 2 "Дополнительное образование, воспитание и психолого-социальное сопровождение детей" муниципальной программы городского округа Фрязино Московской области "Образование" на 2023-2027 годы</t>
  </si>
  <si>
    <t>2023-2027 годы</t>
  </si>
  <si>
    <t>Мероприятие 03.05.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</si>
  <si>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 xml:space="preserve">Количество детей отдельных категорий граждан, которым представлено право на бесплатное посещение занятий по дополнительным образовательным программам, реализуемым на платной основе в муниципальных образовательных организациях, чел
</t>
  </si>
  <si>
    <t>Приложение к подпрограмме 4 "Обеспечивающая подпрограмма" муниципальной программы городского округа Фрязино Московской области "Образование" на 2023-2027 годы</t>
  </si>
  <si>
    <t>Управление образования</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</si>
  <si>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08.01. "Проведение работ по капитальному ремонту зданий региональный (муниципальных) общеобразовательных организаций" подпрограммы 1 "Общее образование" </t>
  </si>
  <si>
    <t>2.</t>
  </si>
  <si>
    <t xml:space="preserve">МБОО СОШ №4 г.о. Фрязино МО </t>
  </si>
  <si>
    <t>МБОО СОШ №1 имени Героя Советского Союза И.И. Иванова г.о. Фрязино МО</t>
  </si>
  <si>
    <t>МБОО "ЛИЦЕЙ" имени героя Советского Союза Б.Н.Еряшева г.о. Фрязино МО</t>
  </si>
  <si>
    <t>Московская область, г.о. Фрязино, ул. Луговая, д.31</t>
  </si>
  <si>
    <t>Московская область, г.о. Фрязино, ул. Школьная, д.10</t>
  </si>
  <si>
    <t>Московская область, г.о. Фрязино, пр-т Мира, д. 18-Б</t>
  </si>
  <si>
    <t>Шувалова Ю.М., заместитель главы  городского округа Фрязино</t>
  </si>
  <si>
    <t xml:space="preserve">Указ Президента Российской Федерации                                         </t>
  </si>
  <si>
    <r>
      <t xml:space="preserve">Указ Президента Российской Федерации                                                             </t>
    </r>
    <r>
      <rPr>
        <b/>
        <sz val="14"/>
        <rFont val="Times New Roman"/>
        <family val="1"/>
        <charset val="204"/>
      </rPr>
      <t xml:space="preserve"> </t>
    </r>
  </si>
  <si>
    <r>
      <t xml:space="preserve">Указ Президента Российской Федерации                                                           </t>
    </r>
    <r>
      <rPr>
        <b/>
        <sz val="14"/>
        <rFont val="Times New Roman"/>
        <family val="1"/>
        <charset val="204"/>
      </rPr>
      <t xml:space="preserve">  </t>
    </r>
  </si>
  <si>
    <t xml:space="preserve">Соглашение с ФОИВ                                                        </t>
  </si>
  <si>
    <t xml:space="preserve">Отраслевой показатель                                                 </t>
  </si>
  <si>
    <t xml:space="preserve">Соглашение с ФОИВ по федеральному проекту «Содействие занятости»                                                                               </t>
  </si>
  <si>
    <t xml:space="preserve">Соглашение с ФОИВ по федеральному проекту «Содействие занятости»                                           </t>
  </si>
  <si>
    <t xml:space="preserve">Указ Президента Российской Федерации </t>
  </si>
  <si>
    <r>
      <t xml:space="preserve">Соглашение с ФОИВ по федеральному проекту «Успех каждого ребенка» </t>
    </r>
    <r>
      <rPr>
        <b/>
        <sz val="14"/>
        <rFont val="Times New Roman"/>
        <family val="1"/>
        <charset val="204"/>
      </rPr>
      <t xml:space="preserve"> </t>
    </r>
  </si>
  <si>
    <t>Соглашение с ФОИВ по федеральному проекту "Успех каждого ребенка"</t>
  </si>
  <si>
    <t xml:space="preserve">Количество отремонтированных объектов (ед.); количество приобретенных основных средств, материалов, ед
</t>
  </si>
  <si>
    <t>105,4</t>
  </si>
  <si>
    <t>Мероприятие 01.11. 
Выплата пособия педагогическим работникам муниципальных дошкольных и общеобразовательных организаций - молодым специалистам</t>
  </si>
  <si>
    <t>4.2</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</si>
  <si>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</si>
  <si>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 xml:space="preserve">Выплачена компенсация за работу по подготовке и проведению государственной аттестации, %
</t>
  </si>
  <si>
    <t>5.1</t>
  </si>
  <si>
    <t>6.2</t>
  </si>
  <si>
    <t>6.3</t>
  </si>
  <si>
    <t>6.4</t>
  </si>
  <si>
    <t>3.1</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</si>
  <si>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ед</t>
  </si>
  <si>
    <t>городского округа Фрязино Московской области «Образование» на 2023-2027 годы</t>
  </si>
  <si>
    <t>16,01</t>
  </si>
  <si>
    <t xml:space="preserve">Не взимается плата за присмотр и уход за детьми из семей граждан, участвующих в специальной военной операции, в общем числе обратившихся, %
</t>
  </si>
  <si>
    <t>3.</t>
  </si>
  <si>
    <t>Основное мероприятие 03.                                     Обеспечение развития инновационной инфраструктуры общего образования</t>
  </si>
  <si>
    <t>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</si>
  <si>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 xml:space="preserve">Д=Ч факт / Ч план х 100%, где:
Ч факт – численность педагогических работников в муниципальных дошкольных и общеобразовательных организаций - молодых специалистов, получивших пособие, в отчетном периоде;
Ч план - численность педагогических работников в муниципальных дошкольных и общеобразовательных организаций - молодых специалистов, которым предусмотрена выплата пособий, в отчетном периоде.
</t>
  </si>
  <si>
    <t>Мероприятие 04.02.                                                                                                                                                                                                                                                                                                                                                                                                                                                 
Внедрение и обеспечение функционирования модели персонифицированного финансирования дополнительного образования детей</t>
  </si>
  <si>
    <t xml:space="preserve">Основное мероприятие EB: 
федеральный проект «Патриотическое воспитание граждан Российской Федерации» национального проекта «Образование»
</t>
  </si>
  <si>
    <t>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</si>
  <si>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 xml:space="preserve">Основное мероприятие  Е2
Федеральный проект «Успех каждого ребенка» </t>
  </si>
  <si>
    <t>Муниципальные общеобразовательные организации, в том числе структурные подразделения указанных организаций, оснащены государственными символами Российской Федерации, ед.</t>
  </si>
  <si>
    <t>Итого 2024 год</t>
  </si>
  <si>
    <t>Мероприятие 01.27.
Обеспечение стимулирующих выплат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t>
  </si>
  <si>
    <t>Доля  руководителей муниципальных общеобразовательных организаций, получивших стимулирующие выплаты руководителям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 в общей численности работников такой категории, процент</t>
  </si>
  <si>
    <t>Мероприятие 01.28.
Обеспечение выплат ежемесячных доплат за напряженный труд работникам муниципальных дошкольных образовательных организаций,  муниципальных общеобразовательных организаций</t>
  </si>
  <si>
    <t>Доля работников муниципальных дошкольных образовательных организаций, и  муниципальных общеобразовательных организаций, получивших ежемесячную доплату за напряженный труд, в общей численности работников такой категории, процентзовательных организаций, получивших ежемесячную доплату за напряженный труд, в общей численности работников такой категории, процент</t>
  </si>
  <si>
    <t>9.1</t>
  </si>
  <si>
    <t xml:space="preserve">Мероприятие Ю4. 
Все лучшее детям </t>
  </si>
  <si>
    <t>Мероприятие Ю4.01
Оснащение предметных кабинетов общеобразовательных организаций средствами обучения и воспитания</t>
  </si>
  <si>
    <t>Основное мероприятие Ю6: 
федеральный проект «Педагоги и наставники»</t>
  </si>
  <si>
    <t>10.1</t>
  </si>
  <si>
    <t>10.2</t>
  </si>
  <si>
    <t>Мероприятие  Ю6.02.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</si>
  <si>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Ю6.04.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</si>
  <si>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10.3</t>
  </si>
  <si>
    <t>Мероприятие  Ю6.07.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</si>
  <si>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Мероприятие 01.15.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</si>
  <si>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Мероприятие 01.29.
Организация питания обучающихся в муниципальных общеобразовательных организациях в Московской области</t>
  </si>
  <si>
    <t>Мероприятие 02.07. Сохранение достигнутого уровня заработной платы педагогических работников организаций дополнительного образования сферы образовани</t>
  </si>
  <si>
    <t>1.11</t>
  </si>
  <si>
    <t xml:space="preserve">Доля высокобалльников к общему количеству выпускников текущего года, сдававших ЕГЭ </t>
  </si>
  <si>
    <t>Доля педагогических работников муниципальных дошкольных и общеобразовательных организаций - молодых работников и специалистов, получивших выплату и пособие, в общем числе обратившихся за выплатой и пособием, %</t>
  </si>
  <si>
    <t>Не взимается плата за посещение занятий по дополнительным образовательным программам, реализуемым на платной основе в муниципальных образовательных организациях, детьми граждан, участвующих в специальной военной операции, в общем числе обратившихся, %</t>
  </si>
  <si>
    <t xml:space="preserve">2023-2027 годы
</t>
  </si>
  <si>
    <t>Доля высокобалльников к общему количеству выпускников текущего года, сдававших ЕГЭ</t>
  </si>
  <si>
    <t xml:space="preserve">ДВ=В/ВТГх100%,
 где:  ДВ – доля высокобалльников (выпускников текущего года) 
В= В1 + В2 +В3 – количество высокобалльников, где
В1  - выпускники текущего года, набравшие 250+ баллов и более по 3 предметам (кроме математики базового уровня), 
В2 - выпускники текущего года, набравшие 165+ баллов по результатам трех предметов, один из которых математика базового уровня, или  165+ баллов по результатам двух предметов, (кроме математики базового уровня) и имеющие диплом победителя/призера заключительного этапа ВсОШ*  (по предметам, входящим в перечень для сдачи ЕГЭ);
В3 - выпускники текущего года, набравшие 85+ баллов по результатам двух предметов, один из которых математика базового уровня и имеющих диплом победителя/призера заключительного этапа ВсОШ по предметам, входящим в перечень для сдачи ЕГЭ)
ВТГ= ВТГ1 + ВТГ2+ ВТГ3  – количество выпускников текущего года, сдававших ЕГЭ, где:
ВТГ1 – выпускники текущего года, сдававшие ЕГЭ по 3 и более предметам (кроме математики базового уровня); 
ВТГ2 - выпускники текущего года, сдававшие ЕГЭ по 3 предметам, один из которых математика базового уровня или по 2 предметам, (кроме математики базового уровня) и имеющие диплом победителя/призера заключительного этапа ВсОШ;
ВТГ3 - выпускники текущего года, сдававшие ЕГЭ по 2 предметам, один из которых математика базового уровня и имеющие диплом победителя/призера заключительного этапа ВсОШ по предметам, входящим в перечень для сдачи ЕГЭ
*Примечание: диплом победителя/призера заключительного этапа ВсОШ приравнивается к 100 баллам ЕГЭ.
</t>
  </si>
  <si>
    <t>Обеспечение бесплатным горячим питанием обучающихся, получающих начальное общее образование в муниципальных образовательных организациях, человек.</t>
  </si>
  <si>
    <t>Количество обучающихся, получающих начальное общее образование в муниципальных образовательных организациях,  получивших бесплатное горячее питание.
Осуществляется путем сравнения плановых значений результата использования субсидии, установленных соглашением, и фактических значений результата использования субсидии.</t>
  </si>
  <si>
    <t>29</t>
  </si>
  <si>
    <t xml:space="preserve">Не взимается плата за посещение занятий по дополнительным образовательным программам, реализуемым на платной основе в муниципальных образовательных организациях, детьми граждан, участвующих в специальной военной операции, в общем числе обратившихся
</t>
  </si>
  <si>
    <t>Общее количество детей отдельных категорий граждан, которые реализуют право бесплатного посещения по дополнительным образовательным программам, реализуемым на платной основе в муниципальных образовательных организациях, оплата по которым осуществлена за счет средств муниципального образования Московской области</t>
  </si>
  <si>
    <t>30</t>
  </si>
  <si>
    <t>Д=Ч факт / Ч план х 100%, где:
Ч факт – численность руководителей муниципальных общеобразовательных организаций, получивших стимулирующие выплаты руководителям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 в отчетном периоде;
Ч план - численность руководителей муниципальных общеобразовательных организаций, имеющих право на получение стимулирующих выплат руководителям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 в отчетном периоде</t>
  </si>
  <si>
    <t>31</t>
  </si>
  <si>
    <t xml:space="preserve">Д=Ч факт / Ч план х 100%, где:
Ч факт – численность работников муниципальных дошкольных образовательных организаций и  муниципальных общеобразовательных организаций, получивших ежемесячную доплату за напряженный труд, в отчетном периоде;
Ч план - численность работников муниципальных дошкольных образовательных организаций и  муниципальных общеобразовательных организаций, имеющих право на получение ежемесячной доплаты за напряженный труд, в отчетном периоде;
</t>
  </si>
  <si>
    <t>Ю4</t>
  </si>
  <si>
    <t>Оснащены предметные кабинеты общеобразовательных организаций средствами обучения и воспитания</t>
  </si>
  <si>
    <t>Ю6</t>
  </si>
  <si>
    <t>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</si>
  <si>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Общее количество государственных общеобразовательных организаций,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t>
  </si>
  <si>
    <t>04</t>
  </si>
  <si>
    <t>Обеспечены выплаты денежного вознаграждения за классное руководство, предоставляемые педагогическим работникам муниципальных образовательных организаций, ежемесячно</t>
  </si>
  <si>
    <t xml:space="preserve">Д=К факт, где:
К факт – фактическое количество выплат денежного вознаграждения за классное руководство, предоставляемых педагогическим работникам образовательных организаций, в отчетном периоде
</t>
  </si>
  <si>
    <t>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</si>
  <si>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Количество обеспеченных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</si>
  <si>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t>
  </si>
  <si>
    <t>Доля работников муниципальных дошкольных образовательных организаций, и  муниципальных общеобразовательных организаций, получивших ежемесячную доплату за напряженный труд, в общей численности работников такой категории, процентзовательных организаций, получивших ежемесячную доплату за напряженный труд, в общей численности работников такой категории, %</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</si>
  <si>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 %</t>
  </si>
  <si>
    <t>Обеспечение бесплатным горячим питанием обучающихся, получающих начальное общее образование в муниципальных образовательных организациях</t>
  </si>
  <si>
    <t>Мероприятие 02.13. 
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</si>
  <si>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Мероприятие 01.17. 
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</si>
  <si>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0</t>
  </si>
  <si>
    <t xml:space="preserve">Основные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6 общеобразовательных организаций с дошкольными отделениями с охватом 10200 детей;
1 организация дополнительного образования детей, осуществляющая образовательную деятельность по программам дополнительного образования и воспитания детей и подростков с охватом 800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</si>
  <si>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273</t>
  </si>
  <si>
    <t>Оснащены предметные кабинеты общеобразовательных организаций средствами обучения и воспитания, ед.</t>
  </si>
  <si>
    <t xml:space="preserve">Приложение 
к постановлению Администрации
городского округа Фрязино
от 09.06.2025 № 544 
«Утверждена постановлением Администрации городского округа Фрязино от 20.01.2023 №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</si>
</sst>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 _₽"/>
    <numFmt numFmtId="182" formatCode="#,##0.00000\ _₽"/>
    <numFmt numFmtId="183" formatCode="#,##0.00000"/>
    <numFmt numFmtId="184" formatCode="0.0000"/>
    <numFmt numFmtId="185" formatCode="0.00000"/>
  </numFmts>
  <fonts count="40">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name val="Times New Roman"/>
      <family val="1"/>
      <charset val="204"/>
    </font>
    <font>
      <b/>
      <sz val="8"/>
      <color theme="1"/>
      <name val="Times New Roman"/>
      <family val="1"/>
      <charset val="204"/>
    </font>
    <font>
      <sz val="10"/>
      <color theme="1"/>
      <name val="Times New Roman"/>
      <family val="1"/>
      <charset val="204"/>
    </font>
    <font>
      <b/>
      <sz val="11"/>
      <color theme="1"/>
      <name val="Calibri"/>
      <family val="2"/>
      <charset val="204"/>
      <scheme val="minor"/>
    </font>
    <font>
      <b/>
      <sz val="9"/>
      <color indexed="81"/>
      <name val="Tahoma"/>
      <family val="2"/>
      <charset val="204"/>
    </font>
    <font>
      <sz val="9"/>
      <color indexed="81"/>
      <name val="Tahoma"/>
      <family val="2"/>
      <charset val="204"/>
    </font>
    <font>
      <sz val="8"/>
      <name val="Times New Roman"/>
      <family val="1"/>
      <charset val="204"/>
    </font>
    <font>
      <sz val="8"/>
      <color rgb="FF000000"/>
      <name val="Times New Roman"/>
      <family val="1"/>
      <charset val="204"/>
    </font>
    <font>
      <sz val="14"/>
      <color rgb="FF000000"/>
      <name val="Times New Roman"/>
      <family val="1"/>
      <charset val="204"/>
    </font>
    <font>
      <strike/>
      <sz val="14"/>
      <color rgb="FFFF0000"/>
      <name val="Times New Roman"/>
      <family val="1"/>
      <charset val="204"/>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5824">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13">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3" fillId="0" borderId="0" xfId="0" applyFont="1" applyBorder="1" applyAlignment="1">
      <alignment horizontal="right"/>
    </xf>
    <xf numFmtId="0" fontId="2" fillId="0" borderId="0" xfId="0" applyFont="1" applyAlignment="1">
      <alignment horizontal="left" vertical="top" wrapText="1"/>
    </xf>
    <xf numFmtId="0" fontId="22" fillId="0" borderId="1" xfId="0" applyFont="1" applyFill="1" applyBorder="1" applyAlignment="1">
      <alignment vertical="top" wrapText="1"/>
    </xf>
    <xf numFmtId="4" fontId="22" fillId="0" borderId="1" xfId="0" applyNumberFormat="1" applyFont="1" applyFill="1" applyBorder="1" applyAlignment="1">
      <alignment horizontal="center" vertical="top" wrapText="1"/>
    </xf>
    <xf numFmtId="2" fontId="22" fillId="0" borderId="1" xfId="0" applyNumberFormat="1" applyFont="1" applyFill="1" applyBorder="1" applyAlignment="1">
      <alignment horizontal="center" vertical="top" wrapText="1"/>
    </xf>
    <xf numFmtId="2" fontId="22" fillId="16" borderId="1" xfId="0" applyNumberFormat="1" applyFont="1" applyFill="1" applyBorder="1" applyAlignment="1">
      <alignment horizontal="center" vertical="top" wrapText="1"/>
    </xf>
    <xf numFmtId="4" fontId="22" fillId="16"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181" fontId="31" fillId="0" borderId="1" xfId="0" applyNumberFormat="1" applyFont="1" applyFill="1" applyBorder="1" applyAlignment="1">
      <alignment horizontal="center" vertical="top" wrapText="1"/>
    </xf>
    <xf numFmtId="2" fontId="31" fillId="0" borderId="1" xfId="0" applyNumberFormat="1" applyFont="1" applyFill="1" applyBorder="1" applyAlignment="1">
      <alignment horizontal="center" vertical="top" wrapText="1"/>
    </xf>
    <xf numFmtId="4" fontId="31"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 fillId="0" borderId="0" xfId="0" applyFont="1" applyFill="1" applyAlignment="1">
      <alignment horizontal="center" wrapText="1"/>
    </xf>
    <xf numFmtId="4" fontId="31" fillId="16" borderId="1" xfId="0" applyNumberFormat="1" applyFont="1" applyFill="1" applyBorder="1" applyAlignment="1">
      <alignment horizontal="center" vertical="top" wrapText="1"/>
    </xf>
    <xf numFmtId="181" fontId="22" fillId="16" borderId="1" xfId="0" applyNumberFormat="1" applyFont="1" applyFill="1" applyBorder="1" applyAlignment="1">
      <alignment horizontal="center" vertical="top" wrapText="1"/>
    </xf>
    <xf numFmtId="2" fontId="31" fillId="16" borderId="1"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181" fontId="31" fillId="16" borderId="1" xfId="0" applyNumberFormat="1" applyFont="1" applyFill="1" applyBorder="1" applyAlignment="1">
      <alignment horizontal="center" vertical="top" wrapText="1"/>
    </xf>
    <xf numFmtId="0" fontId="0" fillId="16" borderId="0" xfId="0" applyFill="1"/>
    <xf numFmtId="0" fontId="22" fillId="16" borderId="1" xfId="0" applyFont="1" applyFill="1" applyBorder="1" applyAlignment="1">
      <alignment horizontal="center" vertical="center" wrapText="1"/>
    </xf>
    <xf numFmtId="0" fontId="32" fillId="0" borderId="1" xfId="0" applyFont="1" applyBorder="1" applyAlignment="1">
      <alignment vertical="top" wrapText="1"/>
    </xf>
    <xf numFmtId="0" fontId="32" fillId="0" borderId="1" xfId="0" applyFont="1" applyBorder="1" applyAlignment="1">
      <alignment horizontal="center" vertical="top" wrapText="1"/>
    </xf>
    <xf numFmtId="0" fontId="0" fillId="0" borderId="1" xfId="0" applyBorder="1" applyAlignment="1">
      <alignment horizontal="center"/>
    </xf>
    <xf numFmtId="0" fontId="32" fillId="0" borderId="1" xfId="0" applyFont="1" applyBorder="1"/>
    <xf numFmtId="0" fontId="32" fillId="0" borderId="1" xfId="0" applyFont="1" applyBorder="1" applyAlignment="1">
      <alignment wrapText="1"/>
    </xf>
    <xf numFmtId="0" fontId="0" fillId="0" borderId="1" xfId="0" applyBorder="1" applyAlignment="1">
      <alignment horizontal="center" vertical="center"/>
    </xf>
    <xf numFmtId="183"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83" fontId="32" fillId="0" borderId="1" xfId="0" applyNumberFormat="1" applyFont="1" applyBorder="1" applyAlignment="1">
      <alignment horizontal="center"/>
    </xf>
    <xf numFmtId="0" fontId="2" fillId="0" borderId="0" xfId="0" applyFont="1" applyFill="1" applyAlignment="1">
      <alignment horizontal="center" vertical="top" wrapText="1"/>
    </xf>
    <xf numFmtId="43" fontId="31" fillId="0" borderId="1" xfId="0" applyNumberFormat="1" applyFont="1" applyFill="1" applyBorder="1" applyAlignment="1">
      <alignment horizontal="center" vertical="top" wrapText="1"/>
    </xf>
    <xf numFmtId="0" fontId="22" fillId="0" borderId="1" xfId="0" applyFont="1" applyBorder="1" applyAlignment="1">
      <alignment horizontal="center" vertical="top" wrapText="1"/>
    </xf>
    <xf numFmtId="0" fontId="22" fillId="0" borderId="1" xfId="0" applyFont="1" applyBorder="1" applyAlignment="1">
      <alignment vertical="top" wrapText="1"/>
    </xf>
    <xf numFmtId="0" fontId="22" fillId="0" borderId="1" xfId="0" applyFont="1" applyBorder="1"/>
    <xf numFmtId="0" fontId="22" fillId="0" borderId="1" xfId="0" applyFont="1" applyBorder="1" applyAlignment="1">
      <alignment wrapText="1"/>
    </xf>
    <xf numFmtId="0" fontId="22" fillId="0" borderId="1" xfId="0" applyFont="1" applyBorder="1" applyAlignment="1">
      <alignment horizontal="center" vertical="center"/>
    </xf>
    <xf numFmtId="4" fontId="2" fillId="0" borderId="1" xfId="0" applyNumberFormat="1"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 fillId="16" borderId="0" xfId="0" applyFont="1" applyFill="1" applyAlignment="1">
      <alignment horizontal="center" wrapText="1"/>
    </xf>
    <xf numFmtId="4" fontId="0" fillId="0" borderId="1" xfId="0" applyNumberFormat="1" applyBorder="1" applyAlignment="1">
      <alignment horizontal="center" vertical="center"/>
    </xf>
    <xf numFmtId="183" fontId="22" fillId="0" borderId="1" xfId="0" applyNumberFormat="1" applyFont="1" applyBorder="1" applyAlignment="1">
      <alignment horizontal="center"/>
    </xf>
    <xf numFmtId="183" fontId="2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0" borderId="4" xfId="0" applyFont="1" applyFill="1" applyBorder="1" applyAlignment="1">
      <alignment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1" xfId="0" applyFont="1" applyFill="1" applyBorder="1" applyAlignment="1">
      <alignment vertical="top" wrapText="1"/>
    </xf>
    <xf numFmtId="4" fontId="32" fillId="0" borderId="1" xfId="0" applyNumberFormat="1" applyFont="1" applyBorder="1" applyAlignment="1">
      <alignment horizontal="center"/>
    </xf>
    <xf numFmtId="4" fontId="32"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4"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0" borderId="1" xfId="0" applyFont="1" applyFill="1" applyBorder="1" applyAlignment="1">
      <alignment horizontal="center" vertical="center" wrapText="1"/>
    </xf>
    <xf numFmtId="0" fontId="23" fillId="0" borderId="1" xfId="0" applyFont="1" applyFill="1" applyBorder="1" applyAlignment="1">
      <alignment vertical="top" wrapText="1"/>
    </xf>
    <xf numFmtId="0" fontId="23" fillId="0" borderId="0" xfId="0" applyFont="1" applyFill="1" applyAlignment="1">
      <alignment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vertical="top" wrapText="1"/>
    </xf>
    <xf numFmtId="181" fontId="22" fillId="0"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181" fontId="31"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171" fontId="27"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vertical="top" wrapText="1"/>
    </xf>
    <xf numFmtId="0" fontId="22" fillId="16" borderId="1" xfId="0" applyFont="1" applyFill="1" applyBorder="1" applyAlignment="1">
      <alignment horizont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vertical="top" wrapText="1"/>
    </xf>
    <xf numFmtId="0" fontId="22" fillId="16"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4" fontId="22" fillId="0" borderId="6"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0" fontId="22" fillId="0" borderId="1" xfId="0" applyFont="1" applyFill="1" applyBorder="1" applyAlignment="1">
      <alignment horizontal="center" wrapText="1"/>
    </xf>
    <xf numFmtId="0" fontId="2" fillId="0" borderId="0" xfId="0" applyFont="1" applyFill="1" applyAlignment="1">
      <alignment horizontal="center" wrapText="1"/>
    </xf>
    <xf numFmtId="0" fontId="22" fillId="0" borderId="1" xfId="0" applyFont="1" applyFill="1" applyBorder="1" applyAlignment="1">
      <alignment horizontal="center" vertical="top"/>
    </xf>
    <xf numFmtId="0" fontId="22" fillId="0" borderId="1" xfId="0" applyFont="1" applyFill="1" applyBorder="1" applyAlignment="1">
      <alignment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4" xfId="0" applyFont="1" applyFill="1" applyBorder="1" applyAlignment="1">
      <alignment vertical="top" wrapText="1"/>
    </xf>
    <xf numFmtId="49" fontId="22" fillId="0" borderId="3" xfId="0" applyNumberFormat="1" applyFont="1" applyFill="1" applyBorder="1" applyAlignment="1">
      <alignment horizontal="center" vertical="top" wrapText="1"/>
    </xf>
    <xf numFmtId="0" fontId="22" fillId="0" borderId="1" xfId="0" applyFont="1" applyFill="1" applyBorder="1" applyAlignment="1">
      <alignment vertical="top" wrapText="1"/>
    </xf>
    <xf numFmtId="4" fontId="22" fillId="0" borderId="6" xfId="0" applyNumberFormat="1" applyFont="1" applyFill="1" applyBorder="1" applyAlignment="1">
      <alignment horizontal="center" vertical="center" wrapText="1"/>
    </xf>
    <xf numFmtId="4" fontId="31" fillId="16" borderId="1" xfId="0" applyNumberFormat="1" applyFont="1" applyFill="1" applyBorder="1" applyAlignment="1">
      <alignment horizontal="center" vertical="center" wrapText="1"/>
    </xf>
    <xf numFmtId="2" fontId="36" fillId="0" borderId="1" xfId="0" applyNumberFormat="1" applyFont="1" applyFill="1" applyBorder="1" applyAlignment="1">
      <alignment horizontal="center" vertical="top" wrapText="1"/>
    </xf>
    <xf numFmtId="181" fontId="36" fillId="0" borderId="1" xfId="0" applyNumberFormat="1" applyFont="1" applyFill="1" applyBorder="1" applyAlignment="1">
      <alignment horizontal="center" vertical="top" wrapText="1"/>
    </xf>
    <xf numFmtId="4" fontId="36" fillId="0" borderId="1" xfId="0" applyNumberFormat="1" applyFont="1" applyFill="1" applyBorder="1" applyAlignment="1">
      <alignment horizontal="center" vertical="top" wrapText="1"/>
    </xf>
    <xf numFmtId="4" fontId="27" fillId="0" borderId="0" xfId="0" applyNumberFormat="1" applyFont="1"/>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5" xfId="0" applyFont="1" applyFill="1" applyBorder="1" applyAlignment="1">
      <alignment horizontal="center" vertical="top" wrapText="1"/>
    </xf>
    <xf numFmtId="0" fontId="0" fillId="0" borderId="5" xfId="0" applyFill="1" applyBorder="1" applyAlignment="1">
      <alignment horizontal="center" vertical="top" wrapText="1"/>
    </xf>
    <xf numFmtId="0" fontId="22" fillId="0" borderId="4" xfId="0" applyFont="1" applyFill="1" applyBorder="1" applyAlignment="1">
      <alignment vertical="top" wrapText="1"/>
    </xf>
    <xf numFmtId="0" fontId="22" fillId="0" borderId="6" xfId="0" applyFont="1" applyFill="1" applyBorder="1" applyAlignment="1">
      <alignment horizontal="center" vertical="top" wrapText="1"/>
    </xf>
    <xf numFmtId="0" fontId="22" fillId="0" borderId="1" xfId="0" applyFont="1" applyFill="1" applyBorder="1" applyAlignment="1">
      <alignment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4" xfId="0" applyFont="1" applyFill="1" applyBorder="1" applyAlignment="1">
      <alignment vertical="top" wrapText="1"/>
    </xf>
    <xf numFmtId="49" fontId="22" fillId="0" borderId="3" xfId="0" applyNumberFormat="1"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0" borderId="1" xfId="0" applyFont="1" applyFill="1" applyBorder="1" applyAlignment="1">
      <alignment vertical="top" wrapText="1"/>
    </xf>
    <xf numFmtId="0" fontId="23" fillId="0" borderId="1" xfId="0" applyFont="1" applyFill="1" applyBorder="1" applyAlignment="1">
      <alignment horizontal="center" vertical="top" wrapText="1"/>
    </xf>
    <xf numFmtId="0" fontId="37" fillId="0" borderId="1" xfId="0" applyFont="1" applyBorder="1" applyAlignment="1">
      <alignment horizontal="center" vertical="top" wrapText="1"/>
    </xf>
    <xf numFmtId="0" fontId="38" fillId="0" borderId="1" xfId="0" applyFont="1" applyBorder="1" applyAlignment="1">
      <alignment vertical="top" wrapText="1"/>
    </xf>
    <xf numFmtId="0" fontId="38" fillId="0" borderId="8" xfId="0" applyFont="1" applyBorder="1" applyAlignment="1">
      <alignment horizontal="center" vertical="top" wrapText="1"/>
    </xf>
    <xf numFmtId="0" fontId="38" fillId="0" borderId="8" xfId="0" applyFont="1" applyBorder="1" applyAlignment="1">
      <alignment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183" fontId="0" fillId="0" borderId="0" xfId="0" applyNumberFormat="1"/>
    <xf numFmtId="9" fontId="23" fillId="16" borderId="1" xfId="5233"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9" fontId="23" fillId="16" borderId="1" xfId="5233"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39" fillId="16" borderId="1" xfId="0" applyFont="1" applyFill="1" applyBorder="1" applyAlignment="1">
      <alignment horizontal="center" vertical="top" wrapText="1"/>
    </xf>
    <xf numFmtId="0" fontId="24" fillId="16" borderId="1" xfId="0" applyFont="1" applyFill="1" applyBorder="1" applyAlignment="1">
      <alignment horizontal="center" vertical="top" wrapText="1"/>
    </xf>
    <xf numFmtId="49" fontId="24" fillId="16"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0" borderId="1" xfId="0" applyFont="1" applyFill="1" applyBorder="1" applyAlignment="1">
      <alignment horizontal="center" vertical="top" wrapText="1"/>
    </xf>
    <xf numFmtId="49" fontId="23" fillId="0" borderId="1" xfId="0" applyNumberFormat="1"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2" fillId="16" borderId="1" xfId="0" applyFont="1" applyFill="1" applyBorder="1" applyAlignment="1">
      <alignment vertical="top" wrapText="1"/>
    </xf>
    <xf numFmtId="0" fontId="24" fillId="16" borderId="1" xfId="0" applyFont="1" applyFill="1" applyBorder="1" applyAlignment="1">
      <alignment horizontal="left" vertical="top" wrapText="1"/>
    </xf>
    <xf numFmtId="49" fontId="24" fillId="16" borderId="1" xfId="0" applyNumberFormat="1" applyFont="1" applyFill="1" applyBorder="1" applyAlignment="1">
      <alignment horizontal="center" vertical="center" wrapText="1"/>
    </xf>
    <xf numFmtId="0" fontId="24" fillId="16" borderId="1" xfId="0" applyFont="1" applyFill="1" applyBorder="1" applyAlignment="1">
      <alignment horizontal="center" vertical="center" wrapText="1"/>
    </xf>
    <xf numFmtId="170" fontId="24" fillId="16" borderId="1" xfId="0" applyNumberFormat="1" applyFont="1" applyFill="1" applyBorder="1" applyAlignment="1">
      <alignment horizontal="center" vertical="center" wrapText="1"/>
    </xf>
    <xf numFmtId="0" fontId="25" fillId="16" borderId="11" xfId="0" applyFont="1" applyFill="1" applyBorder="1" applyAlignment="1" applyProtection="1">
      <alignment vertical="top" wrapText="1"/>
      <protection locked="0"/>
    </xf>
    <xf numFmtId="3" fontId="24" fillId="16" borderId="1" xfId="0" applyNumberFormat="1" applyFont="1" applyFill="1" applyBorder="1" applyAlignment="1">
      <alignment horizontal="center" vertical="center" wrapText="1"/>
    </xf>
    <xf numFmtId="3" fontId="24" fillId="16" borderId="1" xfId="0" applyNumberFormat="1" applyFont="1" applyFill="1" applyBorder="1" applyAlignment="1">
      <alignment horizontal="left" vertical="top" wrapText="1"/>
    </xf>
    <xf numFmtId="0" fontId="23" fillId="16" borderId="1" xfId="0" applyFont="1" applyFill="1" applyBorder="1" applyAlignment="1">
      <alignment horizontal="left" vertical="top" wrapText="1"/>
    </xf>
    <xf numFmtId="171" fontId="24" fillId="16" borderId="1" xfId="0" applyNumberFormat="1" applyFont="1" applyFill="1" applyBorder="1" applyAlignment="1">
      <alignment horizontal="center" vertical="center" wrapText="1"/>
    </xf>
    <xf numFmtId="0" fontId="25" fillId="16" borderId="1" xfId="0" applyFont="1" applyFill="1" applyBorder="1" applyAlignment="1">
      <alignment horizontal="left" vertical="top"/>
    </xf>
    <xf numFmtId="0" fontId="24" fillId="0" borderId="1" xfId="0" applyFont="1" applyFill="1" applyBorder="1" applyAlignment="1">
      <alignment horizontal="center" vertical="center" wrapText="1"/>
    </xf>
    <xf numFmtId="171" fontId="24" fillId="0" borderId="1" xfId="0" applyNumberFormat="1" applyFont="1" applyFill="1" applyBorder="1" applyAlignment="1">
      <alignment horizontal="center" vertical="center" wrapText="1"/>
    </xf>
    <xf numFmtId="0" fontId="25" fillId="0" borderId="1" xfId="0" applyFont="1" applyFill="1" applyBorder="1" applyAlignment="1">
      <alignment horizontal="left" vertical="top"/>
    </xf>
    <xf numFmtId="3" fontId="27" fillId="0" borderId="1" xfId="0" applyNumberFormat="1" applyFont="1" applyFill="1" applyBorder="1" applyAlignment="1">
      <alignment horizontal="left" vertical="top" wrapText="1"/>
    </xf>
    <xf numFmtId="3" fontId="2" fillId="0" borderId="6" xfId="0" applyNumberFormat="1" applyFont="1" applyBorder="1" applyAlignment="1">
      <alignment horizontal="left" vertical="top" wrapText="1"/>
    </xf>
    <xf numFmtId="3" fontId="2" fillId="0" borderId="7" xfId="0" applyNumberFormat="1" applyFont="1" applyBorder="1" applyAlignment="1">
      <alignment horizontal="left" vertical="top" wrapText="1"/>
    </xf>
    <xf numFmtId="3" fontId="2" fillId="0" borderId="8" xfId="0" applyNumberFormat="1" applyFont="1" applyBorder="1" applyAlignment="1">
      <alignment horizontal="left" vertical="top" wrapText="1"/>
    </xf>
    <xf numFmtId="0" fontId="23" fillId="0" borderId="0" xfId="0" applyFont="1" applyBorder="1" applyAlignment="1">
      <alignment horizontal="right"/>
    </xf>
    <xf numFmtId="0" fontId="23" fillId="0" borderId="0" xfId="0" applyFont="1" applyBorder="1" applyAlignment="1">
      <alignment horizontal="center"/>
    </xf>
    <xf numFmtId="0" fontId="23" fillId="0" borderId="0" xfId="0" applyFont="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0" fontId="2" fillId="0" borderId="0" xfId="0" applyFont="1" applyAlignment="1">
      <alignment horizontal="left" vertical="top" wrapText="1"/>
    </xf>
    <xf numFmtId="0" fontId="0" fillId="0" borderId="0" xfId="0" applyAlignment="1">
      <alignment vertical="top"/>
    </xf>
    <xf numFmtId="0" fontId="0" fillId="0" borderId="0" xfId="0" applyAlignment="1">
      <alignment horizontal="left" vertical="top" wrapText="1"/>
    </xf>
    <xf numFmtId="0" fontId="2" fillId="0" borderId="0" xfId="0" applyFont="1" applyAlignment="1">
      <alignment horizontal="left" vertical="center" wrapText="1"/>
    </xf>
    <xf numFmtId="0" fontId="0" fillId="0" borderId="0" xfId="0" applyFont="1" applyAlignment="1">
      <alignment vertical="center" wrapText="1"/>
    </xf>
    <xf numFmtId="0" fontId="29" fillId="0" borderId="0" xfId="0" applyFont="1" applyAlignment="1">
      <alignment horizontal="left" vertical="top" wrapText="1"/>
    </xf>
    <xf numFmtId="0" fontId="2" fillId="0" borderId="1" xfId="0" applyFont="1" applyBorder="1" applyAlignment="1">
      <alignment horizontal="left" vertical="top" wrapText="1"/>
    </xf>
    <xf numFmtId="0" fontId="28" fillId="0" borderId="0" xfId="0" applyFont="1" applyAlignment="1">
      <alignment horizontal="left" vertical="top" wrapText="1"/>
    </xf>
    <xf numFmtId="0" fontId="27" fillId="0" borderId="1" xfId="0" applyFont="1" applyFill="1" applyBorder="1" applyAlignment="1">
      <alignment horizontal="left" vertical="top" wrapText="1"/>
    </xf>
    <xf numFmtId="0" fontId="27" fillId="0" borderId="1" xfId="0" applyFont="1" applyFill="1" applyBorder="1" applyAlignment="1">
      <alignment horizontal="left" vertical="center" wrapText="1"/>
    </xf>
    <xf numFmtId="0" fontId="25" fillId="0" borderId="0" xfId="0" applyFont="1" applyFill="1" applyAlignment="1">
      <alignment horizontal="center" vertical="center" wrapText="1"/>
    </xf>
    <xf numFmtId="0" fontId="25" fillId="0" borderId="0" xfId="0" applyFont="1" applyFill="1" applyAlignment="1">
      <alignment horizontal="center" vertical="center"/>
    </xf>
    <xf numFmtId="0" fontId="24" fillId="0" borderId="3" xfId="0" applyFont="1" applyFill="1" applyBorder="1" applyAlignment="1">
      <alignment horizontal="center" vertical="center" wrapText="1"/>
    </xf>
    <xf numFmtId="0" fontId="0" fillId="0" borderId="5" xfId="0" applyFill="1" applyBorder="1" applyAlignment="1">
      <alignment horizontal="center" vertical="center" wrapText="1"/>
    </xf>
    <xf numFmtId="0" fontId="24" fillId="0" borderId="1" xfId="0" applyFont="1" applyFill="1" applyBorder="1" applyAlignment="1">
      <alignment horizontal="center" vertical="center" wrapText="1"/>
    </xf>
    <xf numFmtId="0" fontId="24" fillId="16" borderId="1"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184" fontId="22" fillId="0" borderId="3" xfId="0" applyNumberFormat="1" applyFont="1" applyBorder="1" applyAlignment="1">
      <alignment horizontal="center" vertical="center"/>
    </xf>
    <xf numFmtId="184" fontId="22" fillId="0" borderId="4" xfId="0" applyNumberFormat="1" applyFont="1" applyBorder="1" applyAlignment="1">
      <alignment horizontal="center" vertical="center"/>
    </xf>
    <xf numFmtId="184" fontId="22" fillId="0" borderId="5" xfId="0" applyNumberFormat="1" applyFont="1" applyBorder="1" applyAlignment="1">
      <alignment horizontal="center" vertical="center"/>
    </xf>
    <xf numFmtId="0" fontId="22" fillId="0" borderId="3" xfId="0" applyFont="1" applyBorder="1" applyAlignment="1">
      <alignment vertical="top" wrapText="1"/>
    </xf>
    <xf numFmtId="0" fontId="22" fillId="0" borderId="5" xfId="0" applyFont="1" applyBorder="1" applyAlignment="1">
      <alignmen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22" fillId="0" borderId="3" xfId="0" applyFont="1" applyBorder="1" applyAlignment="1">
      <alignment vertical="center" wrapText="1"/>
    </xf>
    <xf numFmtId="0" fontId="22" fillId="0" borderId="4" xfId="0" applyFont="1" applyBorder="1" applyAlignment="1">
      <alignment vertical="center" wrapText="1"/>
    </xf>
    <xf numFmtId="0" fontId="22" fillId="0" borderId="5"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2" fillId="0" borderId="0" xfId="0" applyFont="1" applyAlignment="1">
      <alignment horizontal="center" vertical="top" wrapText="1"/>
    </xf>
    <xf numFmtId="0" fontId="22" fillId="0" borderId="3" xfId="0" applyFont="1" applyBorder="1" applyAlignment="1">
      <alignment vertical="top"/>
    </xf>
    <xf numFmtId="0" fontId="22" fillId="0" borderId="5" xfId="0" applyFont="1" applyBorder="1" applyAlignment="1">
      <alignment vertical="top"/>
    </xf>
    <xf numFmtId="0" fontId="22" fillId="0" borderId="6" xfId="0" applyFont="1" applyBorder="1" applyAlignment="1">
      <alignment horizontal="center" vertical="top" wrapText="1"/>
    </xf>
    <xf numFmtId="0" fontId="22" fillId="0" borderId="7" xfId="0" applyFont="1" applyBorder="1"/>
    <xf numFmtId="0" fontId="22" fillId="0" borderId="8" xfId="0" applyFont="1" applyBorder="1"/>
    <xf numFmtId="185" fontId="22" fillId="0" borderId="3" xfId="0" applyNumberFormat="1" applyFont="1" applyBorder="1" applyAlignment="1">
      <alignment horizontal="center" vertical="center"/>
    </xf>
    <xf numFmtId="185" fontId="0" fillId="0" borderId="4" xfId="0" applyNumberFormat="1" applyBorder="1"/>
    <xf numFmtId="185" fontId="0" fillId="0" borderId="5" xfId="0" applyNumberFormat="1" applyBorder="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1" xfId="0" applyFont="1" applyBorder="1" applyAlignment="1">
      <alignment horizontal="center" vertical="center" wrapText="1"/>
    </xf>
    <xf numFmtId="182" fontId="3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32" fillId="0" borderId="3" xfId="0" applyFont="1" applyBorder="1" applyAlignment="1">
      <alignment vertical="center" wrapText="1"/>
    </xf>
    <xf numFmtId="0" fontId="32" fillId="0" borderId="4" xfId="0" applyFont="1" applyBorder="1" applyAlignment="1">
      <alignment vertical="center" wrapText="1"/>
    </xf>
    <xf numFmtId="0" fontId="32" fillId="0" borderId="5" xfId="0" applyFont="1" applyBorder="1" applyAlignment="1">
      <alignment vertical="center" wrapText="1"/>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0" xfId="0" applyFont="1" applyAlignment="1">
      <alignment horizontal="center" vertical="top" wrapText="1"/>
    </xf>
    <xf numFmtId="0" fontId="32" fillId="0" borderId="0" xfId="0" applyFont="1" applyAlignment="1">
      <alignment wrapText="1"/>
    </xf>
    <xf numFmtId="0" fontId="32" fillId="0" borderId="9" xfId="0" applyFont="1" applyBorder="1" applyAlignment="1">
      <alignment vertical="top" wrapText="1"/>
    </xf>
    <xf numFmtId="0" fontId="0" fillId="0" borderId="10" xfId="0" applyBorder="1" applyAlignment="1"/>
    <xf numFmtId="0" fontId="32" fillId="0" borderId="3" xfId="0" applyFont="1" applyBorder="1" applyAlignment="1">
      <alignment vertical="top" wrapText="1"/>
    </xf>
    <xf numFmtId="0" fontId="0" fillId="0" borderId="5" xfId="0" applyBorder="1" applyAlignment="1"/>
    <xf numFmtId="0" fontId="32" fillId="0" borderId="6" xfId="0" applyFont="1" applyBorder="1" applyAlignment="1">
      <alignment horizontal="center" vertical="top" wrapText="1"/>
    </xf>
    <xf numFmtId="0" fontId="32" fillId="0" borderId="7" xfId="0" applyFont="1" applyBorder="1"/>
    <xf numFmtId="0" fontId="32" fillId="0" borderId="8" xfId="0" applyFont="1" applyBorder="1"/>
    <xf numFmtId="0" fontId="32" fillId="0" borderId="5" xfId="0" applyFont="1" applyBorder="1" applyAlignment="1">
      <alignment vertical="top" wrapText="1"/>
    </xf>
    <xf numFmtId="49" fontId="22" fillId="0" borderId="1" xfId="0" applyNumberFormat="1" applyFont="1" applyFill="1" applyBorder="1" applyAlignment="1">
      <alignment horizontal="center" vertical="top" wrapText="1"/>
    </xf>
    <xf numFmtId="0" fontId="22" fillId="16" borderId="1" xfId="0" applyFont="1" applyFill="1" applyBorder="1" applyAlignment="1">
      <alignment horizontal="left" vertical="top" wrapText="1"/>
    </xf>
    <xf numFmtId="0" fontId="22" fillId="0" borderId="1" xfId="0" applyFont="1" applyFill="1" applyBorder="1" applyAlignment="1">
      <alignment horizontal="center" vertical="top" wrapText="1"/>
    </xf>
    <xf numFmtId="4" fontId="22" fillId="0" borderId="1" xfId="0" applyNumberFormat="1" applyFont="1" applyFill="1" applyBorder="1" applyAlignment="1">
      <alignment horizontal="center" vertical="top"/>
    </xf>
    <xf numFmtId="2" fontId="22" fillId="0" borderId="4" xfId="0" applyNumberFormat="1" applyFont="1" applyBorder="1" applyAlignment="1">
      <alignment horizontal="center" vertical="top" wrapText="1"/>
    </xf>
    <xf numFmtId="0" fontId="22" fillId="0" borderId="4" xfId="0" applyFont="1" applyBorder="1" applyAlignment="1">
      <alignment horizontal="center" vertical="top" wrapText="1"/>
    </xf>
    <xf numFmtId="0" fontId="22" fillId="0" borderId="5" xfId="0" applyFont="1" applyBorder="1" applyAlignment="1">
      <alignment horizontal="center" vertical="top" wrapText="1"/>
    </xf>
    <xf numFmtId="4" fontId="22" fillId="16" borderId="1" xfId="0" applyNumberFormat="1" applyFont="1" applyFill="1" applyBorder="1" applyAlignment="1">
      <alignment horizontal="center" vertical="top"/>
    </xf>
    <xf numFmtId="49" fontId="22" fillId="16" borderId="1" xfId="0" applyNumberFormat="1" applyFont="1" applyFill="1" applyBorder="1" applyAlignment="1">
      <alignment horizontal="left" vertical="top" wrapText="1"/>
    </xf>
    <xf numFmtId="0" fontId="22" fillId="0" borderId="1" xfId="0" applyFont="1" applyFill="1" applyBorder="1" applyAlignment="1">
      <alignment horizontal="center" vertical="center" wrapText="1"/>
    </xf>
    <xf numFmtId="0" fontId="22" fillId="16" borderId="1" xfId="0"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0" borderId="3" xfId="0" applyFont="1" applyFill="1" applyBorder="1" applyAlignment="1">
      <alignment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0" fontId="22" fillId="0" borderId="3" xfId="0"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4" fontId="31" fillId="0" borderId="1" xfId="0" applyNumberFormat="1" applyFont="1" applyFill="1" applyBorder="1" applyAlignment="1">
      <alignment horizontal="center" vertical="top"/>
    </xf>
    <xf numFmtId="0" fontId="31" fillId="0" borderId="1" xfId="0" applyFont="1" applyFill="1" applyBorder="1" applyAlignment="1">
      <alignment horizontal="center" vertical="top"/>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49" fontId="22" fillId="0" borderId="3"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4" fontId="22" fillId="0" borderId="6" xfId="0" applyNumberFormat="1"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2" fontId="22" fillId="0" borderId="6" xfId="0" applyNumberFormat="1" applyFont="1" applyFill="1" applyBorder="1" applyAlignment="1">
      <alignment horizontal="center" vertical="top" wrapText="1"/>
    </xf>
    <xf numFmtId="2" fontId="22" fillId="0" borderId="7" xfId="0" applyNumberFormat="1" applyFont="1" applyFill="1" applyBorder="1" applyAlignment="1">
      <alignment horizontal="center" vertical="top" wrapText="1"/>
    </xf>
    <xf numFmtId="2" fontId="22" fillId="0" borderId="8" xfId="0" applyNumberFormat="1" applyFont="1" applyFill="1" applyBorder="1" applyAlignment="1">
      <alignment horizontal="center" vertical="top" wrapText="1"/>
    </xf>
    <xf numFmtId="0" fontId="0" fillId="0" borderId="4" xfId="0" applyFill="1" applyBorder="1" applyAlignment="1">
      <alignment vertical="top" wrapText="1"/>
    </xf>
    <xf numFmtId="0" fontId="0" fillId="0" borderId="5" xfId="0" applyFill="1" applyBorder="1" applyAlignment="1">
      <alignment vertical="top" wrapText="1"/>
    </xf>
    <xf numFmtId="0" fontId="0" fillId="0" borderId="4" xfId="0" applyFill="1" applyBorder="1" applyAlignment="1">
      <alignment horizontal="center" vertical="top" wrapText="1"/>
    </xf>
    <xf numFmtId="0" fontId="0" fillId="0" borderId="5" xfId="0" applyFill="1" applyBorder="1" applyAlignment="1">
      <alignment horizontal="center" vertical="top" wrapText="1"/>
    </xf>
    <xf numFmtId="181" fontId="22" fillId="0" borderId="6" xfId="0" applyNumberFormat="1" applyFont="1" applyFill="1" applyBorder="1" applyAlignment="1">
      <alignment horizontal="center" vertical="top" wrapText="1"/>
    </xf>
    <xf numFmtId="181" fontId="0" fillId="0" borderId="7" xfId="0" applyNumberFormat="1" applyFill="1" applyBorder="1" applyAlignment="1">
      <alignment horizontal="center" vertical="top" wrapText="1"/>
    </xf>
    <xf numFmtId="181" fontId="0" fillId="0" borderId="8" xfId="0" applyNumberFormat="1" applyFill="1" applyBorder="1" applyAlignment="1">
      <alignment horizontal="center" vertical="top" wrapText="1"/>
    </xf>
    <xf numFmtId="181" fontId="22" fillId="0" borderId="1" xfId="0" applyNumberFormat="1" applyFont="1" applyFill="1" applyBorder="1" applyAlignment="1">
      <alignment horizontal="center" vertical="top"/>
    </xf>
    <xf numFmtId="0" fontId="0" fillId="0" borderId="7" xfId="0" applyFill="1" applyBorder="1" applyAlignment="1">
      <alignment horizontal="center" vertical="top" wrapText="1"/>
    </xf>
    <xf numFmtId="0" fontId="0" fillId="0" borderId="8" xfId="0" applyFill="1" applyBorder="1" applyAlignment="1">
      <alignment horizontal="center" vertical="top" wrapText="1"/>
    </xf>
    <xf numFmtId="2" fontId="22" fillId="0" borderId="4" xfId="0" applyNumberFormat="1" applyFont="1" applyFill="1" applyBorder="1" applyAlignment="1">
      <alignment horizontal="center" vertical="top" wrapText="1"/>
    </xf>
    <xf numFmtId="4" fontId="22" fillId="0" borderId="7"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top" wrapText="1"/>
    </xf>
    <xf numFmtId="2" fontId="22" fillId="0" borderId="1" xfId="0" applyNumberFormat="1" applyFont="1" applyBorder="1" applyAlignment="1">
      <alignment horizontal="center" vertical="top" wrapText="1"/>
    </xf>
    <xf numFmtId="0" fontId="22" fillId="0" borderId="1" xfId="0" applyFont="1" applyBorder="1" applyAlignment="1">
      <alignment horizontal="center" vertical="top" wrapText="1"/>
    </xf>
    <xf numFmtId="2" fontId="22" fillId="0" borderId="3" xfId="0" applyNumberFormat="1" applyFont="1" applyFill="1" applyBorder="1" applyAlignment="1">
      <alignment vertical="top" wrapText="1"/>
    </xf>
    <xf numFmtId="2" fontId="22" fillId="0" borderId="4" xfId="0" applyNumberFormat="1" applyFont="1" applyFill="1" applyBorder="1" applyAlignment="1">
      <alignment vertical="top" wrapText="1"/>
    </xf>
    <xf numFmtId="2" fontId="22" fillId="0" borderId="5" xfId="0" applyNumberFormat="1" applyFont="1" applyFill="1" applyBorder="1" applyAlignment="1">
      <alignment vertical="top" wrapText="1"/>
    </xf>
    <xf numFmtId="180" fontId="22" fillId="0" borderId="1" xfId="0" applyNumberFormat="1" applyFont="1" applyFill="1" applyBorder="1" applyAlignment="1">
      <alignment horizontal="left" vertical="top" wrapText="1"/>
    </xf>
    <xf numFmtId="4" fontId="31" fillId="0" borderId="6" xfId="0" applyNumberFormat="1" applyFont="1" applyFill="1" applyBorder="1" applyAlignment="1">
      <alignment horizontal="center" vertical="top" wrapText="1"/>
    </xf>
    <xf numFmtId="4" fontId="31" fillId="0" borderId="7" xfId="0" applyNumberFormat="1" applyFont="1" applyFill="1" applyBorder="1" applyAlignment="1">
      <alignment horizontal="center" vertical="top" wrapText="1"/>
    </xf>
    <xf numFmtId="4" fontId="31" fillId="0" borderId="8" xfId="0" applyNumberFormat="1"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0" borderId="1" xfId="0" applyFont="1" applyFill="1" applyBorder="1" applyAlignment="1">
      <alignment horizontal="center" wrapText="1"/>
    </xf>
    <xf numFmtId="0" fontId="22" fillId="0" borderId="1" xfId="0" applyFont="1" applyFill="1" applyBorder="1" applyAlignment="1">
      <alignment horizontal="left" vertical="top" wrapText="1"/>
    </xf>
    <xf numFmtId="2" fontId="22" fillId="0" borderId="3" xfId="0" applyNumberFormat="1" applyFont="1" applyFill="1" applyBorder="1" applyAlignment="1">
      <alignment horizontal="left" vertical="top" wrapText="1"/>
    </xf>
    <xf numFmtId="2" fontId="22" fillId="0" borderId="4" xfId="0" applyNumberFormat="1" applyFont="1" applyFill="1" applyBorder="1" applyAlignment="1">
      <alignment horizontal="left" vertical="top" wrapText="1"/>
    </xf>
    <xf numFmtId="2" fontId="22" fillId="0" borderId="5" xfId="0" applyNumberFormat="1" applyFont="1" applyFill="1" applyBorder="1" applyAlignment="1">
      <alignment horizontal="left" vertical="top"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181" fontId="31" fillId="0" borderId="1" xfId="0" applyNumberFormat="1" applyFont="1" applyFill="1" applyBorder="1" applyAlignment="1">
      <alignment horizontal="center" vertical="top"/>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2" fontId="22" fillId="0" borderId="3" xfId="0" applyNumberFormat="1" applyFont="1" applyFill="1" applyBorder="1" applyAlignment="1">
      <alignment horizontal="center" vertical="top" wrapText="1"/>
    </xf>
    <xf numFmtId="2" fontId="22" fillId="0" borderId="5" xfId="0" applyNumberFormat="1" applyFont="1" applyFill="1" applyBorder="1" applyAlignment="1">
      <alignment horizontal="center" vertical="top" wrapText="1"/>
    </xf>
    <xf numFmtId="2" fontId="22" fillId="0" borderId="1" xfId="0" applyNumberFormat="1" applyFont="1" applyFill="1" applyBorder="1" applyAlignment="1">
      <alignment horizontal="left" vertical="top" wrapText="1"/>
    </xf>
    <xf numFmtId="0" fontId="2" fillId="0" borderId="0" xfId="0" applyFont="1" applyFill="1" applyAlignment="1">
      <alignment horizontal="center" wrapText="1"/>
    </xf>
    <xf numFmtId="0" fontId="32" fillId="0" borderId="0" xfId="0" applyFont="1" applyFill="1" applyAlignment="1">
      <alignment horizontal="left" vertical="top" wrapText="1"/>
    </xf>
    <xf numFmtId="0" fontId="22" fillId="16" borderId="1" xfId="0" applyFont="1" applyFill="1" applyBorder="1" applyAlignment="1">
      <alignment horizontal="center" wrapText="1"/>
    </xf>
    <xf numFmtId="0" fontId="22" fillId="16" borderId="1" xfId="0" applyFont="1" applyFill="1" applyBorder="1" applyAlignment="1">
      <alignment horizontal="center" vertical="top"/>
    </xf>
    <xf numFmtId="0" fontId="22" fillId="0" borderId="6" xfId="0" applyFont="1" applyFill="1" applyBorder="1" applyAlignment="1">
      <alignment horizontal="center" vertical="top" wrapText="1"/>
    </xf>
    <xf numFmtId="2" fontId="22" fillId="0" borderId="6" xfId="0" applyNumberFormat="1" applyFont="1" applyFill="1" applyBorder="1" applyAlignment="1">
      <alignment horizontal="center" vertical="top"/>
    </xf>
    <xf numFmtId="2" fontId="22" fillId="0" borderId="7" xfId="0" applyNumberFormat="1" applyFont="1" applyFill="1" applyBorder="1" applyAlignment="1">
      <alignment horizontal="center" vertical="top"/>
    </xf>
    <xf numFmtId="2" fontId="22" fillId="0" borderId="8" xfId="0" applyNumberFormat="1" applyFont="1" applyFill="1" applyBorder="1" applyAlignment="1">
      <alignment horizontal="center" vertical="top"/>
    </xf>
    <xf numFmtId="2" fontId="31" fillId="0" borderId="6" xfId="0" applyNumberFormat="1" applyFont="1" applyFill="1" applyBorder="1" applyAlignment="1">
      <alignment horizontal="center" vertical="top"/>
    </xf>
    <xf numFmtId="0" fontId="31" fillId="0" borderId="7" xfId="0" applyFont="1" applyFill="1" applyBorder="1" applyAlignment="1">
      <alignment horizontal="center" vertical="top"/>
    </xf>
    <xf numFmtId="0" fontId="31" fillId="0" borderId="8" xfId="0" applyFont="1" applyFill="1" applyBorder="1" applyAlignment="1">
      <alignment horizontal="center" vertical="top"/>
    </xf>
    <xf numFmtId="0" fontId="0" fillId="0" borderId="5" xfId="0" applyFill="1" applyBorder="1" applyAlignment="1">
      <alignment horizontal="center" wrapText="1"/>
    </xf>
    <xf numFmtId="49" fontId="22" fillId="0" borderId="3" xfId="0" applyNumberFormat="1" applyFont="1" applyFill="1" applyBorder="1" applyAlignment="1">
      <alignment horizontal="left" vertical="top" wrapText="1"/>
    </xf>
    <xf numFmtId="0" fontId="0" fillId="0" borderId="4" xfId="0" applyFill="1" applyBorder="1" applyAlignment="1">
      <alignment horizontal="left" vertical="top" wrapText="1"/>
    </xf>
    <xf numFmtId="0" fontId="22" fillId="16" borderId="1" xfId="0" applyNumberFormat="1" applyFont="1" applyFill="1" applyBorder="1" applyAlignment="1">
      <alignment horizontal="left" vertical="top" wrapText="1"/>
    </xf>
    <xf numFmtId="0" fontId="0" fillId="0" borderId="3" xfId="0" applyFill="1" applyBorder="1" applyAlignment="1">
      <alignment horizontal="center" vertical="top" wrapText="1"/>
    </xf>
    <xf numFmtId="0" fontId="0" fillId="0" borderId="5" xfId="0" applyFill="1" applyBorder="1" applyAlignment="1">
      <alignment horizontal="left" vertical="top" wrapText="1"/>
    </xf>
    <xf numFmtId="172" fontId="22" fillId="0" borderId="1" xfId="0" applyNumberFormat="1" applyFont="1" applyFill="1" applyBorder="1" applyAlignment="1">
      <alignment horizontal="center" vertical="top"/>
    </xf>
    <xf numFmtId="181" fontId="31" fillId="0" borderId="6" xfId="0" applyNumberFormat="1" applyFont="1" applyFill="1" applyBorder="1" applyAlignment="1">
      <alignment horizontal="center" vertical="top" wrapText="1"/>
    </xf>
    <xf numFmtId="181" fontId="33" fillId="0" borderId="7" xfId="0" applyNumberFormat="1" applyFont="1" applyFill="1" applyBorder="1" applyAlignment="1">
      <alignment horizontal="center" vertical="top" wrapText="1"/>
    </xf>
    <xf numFmtId="181" fontId="33" fillId="0" borderId="8" xfId="0" applyNumberFormat="1" applyFont="1" applyFill="1" applyBorder="1" applyAlignment="1">
      <alignment horizontal="center" vertical="top" wrapText="1"/>
    </xf>
    <xf numFmtId="2" fontId="0" fillId="0" borderId="7" xfId="0" applyNumberFormat="1" applyFill="1" applyBorder="1" applyAlignment="1">
      <alignment horizontal="center" vertical="top" wrapText="1"/>
    </xf>
    <xf numFmtId="2" fontId="0" fillId="0" borderId="8" xfId="0" applyNumberFormat="1" applyFill="1" applyBorder="1" applyAlignment="1">
      <alignment horizontal="center" vertical="top" wrapText="1"/>
    </xf>
    <xf numFmtId="0" fontId="22" fillId="0" borderId="1" xfId="0" applyNumberFormat="1" applyFont="1" applyFill="1" applyBorder="1" applyAlignment="1">
      <alignment horizontal="left" vertical="top" wrapText="1"/>
    </xf>
    <xf numFmtId="4" fontId="22" fillId="0" borderId="6" xfId="0" applyNumberFormat="1" applyFont="1" applyFill="1" applyBorder="1" applyAlignment="1">
      <alignment horizontal="center" vertical="top"/>
    </xf>
    <xf numFmtId="4" fontId="22" fillId="0" borderId="7" xfId="0" applyNumberFormat="1" applyFont="1" applyFill="1" applyBorder="1" applyAlignment="1">
      <alignment horizontal="center" vertical="top"/>
    </xf>
    <xf numFmtId="4" fontId="22" fillId="0" borderId="8" xfId="0" applyNumberFormat="1" applyFont="1" applyFill="1" applyBorder="1" applyAlignment="1">
      <alignment horizontal="center" vertical="top"/>
    </xf>
    <xf numFmtId="0" fontId="22" fillId="16" borderId="3" xfId="0" applyFont="1" applyFill="1" applyBorder="1" applyAlignment="1">
      <alignment horizontal="left" vertical="top" wrapText="1"/>
    </xf>
    <xf numFmtId="0" fontId="22" fillId="16" borderId="4" xfId="0" applyFont="1" applyFill="1" applyBorder="1" applyAlignment="1">
      <alignment horizontal="left" vertical="top" wrapText="1"/>
    </xf>
    <xf numFmtId="0" fontId="22" fillId="16" borderId="5" xfId="0" applyFont="1" applyFill="1" applyBorder="1" applyAlignment="1">
      <alignment horizontal="left" vertical="top" wrapText="1"/>
    </xf>
    <xf numFmtId="0" fontId="22" fillId="16" borderId="3" xfId="0" applyFont="1" applyFill="1" applyBorder="1" applyAlignment="1">
      <alignment horizontal="center" vertical="top" wrapText="1"/>
    </xf>
    <xf numFmtId="0" fontId="22" fillId="16" borderId="4" xfId="0" applyFont="1" applyFill="1" applyBorder="1" applyAlignment="1">
      <alignment horizontal="center" vertical="top" wrapText="1"/>
    </xf>
    <xf numFmtId="0" fontId="22" fillId="16" borderId="5" xfId="0" applyFont="1" applyFill="1" applyBorder="1" applyAlignment="1">
      <alignment horizontal="center" vertical="top" wrapText="1"/>
    </xf>
    <xf numFmtId="4" fontId="22" fillId="16" borderId="6" xfId="0" applyNumberFormat="1" applyFont="1" applyFill="1" applyBorder="1" applyAlignment="1">
      <alignment horizontal="center" vertical="top" wrapText="1"/>
    </xf>
    <xf numFmtId="4" fontId="22" fillId="16" borderId="7" xfId="0" applyNumberFormat="1" applyFont="1" applyFill="1" applyBorder="1" applyAlignment="1">
      <alignment horizontal="center" vertical="top" wrapText="1"/>
    </xf>
    <xf numFmtId="4" fontId="22" fillId="16" borderId="8" xfId="0" applyNumberFormat="1" applyFont="1" applyFill="1" applyBorder="1" applyAlignment="1">
      <alignment horizontal="center" vertical="top" wrapText="1"/>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2" fontId="31" fillId="0" borderId="1" xfId="0" applyNumberFormat="1" applyFont="1" applyFill="1" applyBorder="1" applyAlignment="1">
      <alignment horizontal="center" vertical="top"/>
    </xf>
    <xf numFmtId="2" fontId="22" fillId="16" borderId="6" xfId="0" applyNumberFormat="1" applyFont="1" applyFill="1" applyBorder="1" applyAlignment="1">
      <alignment horizontal="center" vertical="top" wrapText="1"/>
    </xf>
    <xf numFmtId="2" fontId="22" fillId="16" borderId="7" xfId="0" applyNumberFormat="1" applyFont="1" applyFill="1" applyBorder="1" applyAlignment="1">
      <alignment horizontal="center" vertical="top" wrapText="1"/>
    </xf>
    <xf numFmtId="2" fontId="22" fillId="16" borderId="8" xfId="0" applyNumberFormat="1" applyFont="1" applyFill="1" applyBorder="1" applyAlignment="1">
      <alignment horizontal="center" vertical="top" wrapText="1"/>
    </xf>
    <xf numFmtId="181" fontId="22" fillId="0" borderId="6" xfId="0" applyNumberFormat="1" applyFont="1" applyFill="1" applyBorder="1" applyAlignment="1">
      <alignment horizontal="center" vertical="top"/>
    </xf>
    <xf numFmtId="181" fontId="22" fillId="0" borderId="7" xfId="0" applyNumberFormat="1" applyFont="1" applyFill="1" applyBorder="1" applyAlignment="1">
      <alignment horizontal="center" vertical="top"/>
    </xf>
    <xf numFmtId="181" fontId="22" fillId="0" borderId="8" xfId="0" applyNumberFormat="1" applyFont="1" applyFill="1" applyBorder="1" applyAlignment="1">
      <alignment horizontal="center" vertical="top"/>
    </xf>
    <xf numFmtId="4" fontId="22" fillId="0" borderId="3" xfId="0" applyNumberFormat="1" applyFont="1" applyFill="1" applyBorder="1" applyAlignment="1">
      <alignment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4" fontId="0" fillId="0" borderId="7" xfId="0" applyNumberFormat="1" applyFill="1" applyBorder="1" applyAlignment="1">
      <alignment horizontal="center" vertical="top" wrapText="1"/>
    </xf>
    <xf numFmtId="4" fontId="0" fillId="0" borderId="8" xfId="0" applyNumberFormat="1" applyFill="1" applyBorder="1" applyAlignment="1">
      <alignment horizontal="center" vertical="top" wrapText="1"/>
    </xf>
    <xf numFmtId="4" fontId="22" fillId="0" borderId="6" xfId="0" applyNumberFormat="1" applyFont="1" applyFill="1" applyBorder="1" applyAlignment="1">
      <alignment horizontal="center" vertical="center"/>
    </xf>
    <xf numFmtId="4" fontId="22" fillId="0" borderId="7" xfId="0" applyNumberFormat="1" applyFont="1" applyFill="1" applyBorder="1" applyAlignment="1">
      <alignment horizontal="center" vertical="center"/>
    </xf>
    <xf numFmtId="4" fontId="22" fillId="0" borderId="8"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181" fontId="22" fillId="16" borderId="1" xfId="0" applyNumberFormat="1" applyFont="1" applyFill="1" applyBorder="1" applyAlignment="1">
      <alignment horizontal="center" vertical="top"/>
    </xf>
    <xf numFmtId="2" fontId="36" fillId="0" borderId="1" xfId="0" applyNumberFormat="1" applyFont="1" applyFill="1" applyBorder="1" applyAlignment="1">
      <alignment horizontal="center" vertical="top"/>
    </xf>
    <xf numFmtId="4" fontId="36" fillId="0" borderId="1" xfId="0" applyNumberFormat="1" applyFont="1" applyFill="1" applyBorder="1" applyAlignment="1">
      <alignment horizontal="center" vertical="top"/>
    </xf>
    <xf numFmtId="0" fontId="36" fillId="0" borderId="1" xfId="0" applyFont="1" applyFill="1" applyBorder="1" applyAlignment="1">
      <alignment horizontal="center" vertical="top"/>
    </xf>
    <xf numFmtId="181" fontId="36" fillId="0" borderId="1" xfId="0" applyNumberFormat="1" applyFont="1" applyFill="1" applyBorder="1" applyAlignment="1">
      <alignment horizontal="center" vertical="top"/>
    </xf>
    <xf numFmtId="2" fontId="22" fillId="16" borderId="1" xfId="0" applyNumberFormat="1" applyFont="1" applyFill="1" applyBorder="1" applyAlignment="1">
      <alignment horizontal="center" vertical="top"/>
    </xf>
    <xf numFmtId="181" fontId="31" fillId="16" borderId="1" xfId="0" applyNumberFormat="1" applyFont="1" applyFill="1" applyBorder="1" applyAlignment="1">
      <alignment horizontal="center" vertical="top"/>
    </xf>
    <xf numFmtId="49" fontId="2" fillId="0" borderId="2" xfId="0" applyNumberFormat="1" applyFont="1" applyFill="1" applyBorder="1" applyAlignment="1">
      <alignment horizontal="center" wrapText="1"/>
    </xf>
    <xf numFmtId="0" fontId="2" fillId="0" borderId="2" xfId="0" applyFont="1" applyFill="1" applyBorder="1" applyAlignment="1">
      <alignment horizontal="center" wrapText="1"/>
    </xf>
    <xf numFmtId="0" fontId="2" fillId="0" borderId="0" xfId="0" applyFont="1" applyFill="1" applyAlignment="1">
      <alignment horizontal="left" vertical="top" wrapText="1"/>
    </xf>
    <xf numFmtId="0" fontId="0" fillId="0" borderId="0" xfId="0" applyFont="1" applyAlignment="1">
      <alignment wrapText="1"/>
    </xf>
    <xf numFmtId="4" fontId="31" fillId="16" borderId="1" xfId="0" applyNumberFormat="1" applyFont="1" applyFill="1" applyBorder="1" applyAlignment="1">
      <alignment horizontal="center" vertical="center"/>
    </xf>
    <xf numFmtId="49" fontId="22" fillId="0" borderId="4" xfId="0" applyNumberFormat="1" applyFont="1" applyFill="1" applyBorder="1" applyAlignment="1">
      <alignment horizontal="left" vertical="top" wrapText="1"/>
    </xf>
    <xf numFmtId="181" fontId="33" fillId="0" borderId="7" xfId="0" applyNumberFormat="1" applyFont="1" applyBorder="1" applyAlignment="1">
      <alignment horizontal="center" vertical="top" wrapText="1"/>
    </xf>
    <xf numFmtId="181" fontId="33" fillId="0" borderId="8" xfId="0" applyNumberFormat="1" applyFont="1" applyBorder="1" applyAlignment="1">
      <alignment horizontal="center" vertical="top" wrapText="1"/>
    </xf>
    <xf numFmtId="0" fontId="22" fillId="0" borderId="1" xfId="0" applyFont="1" applyFill="1" applyBorder="1" applyAlignment="1">
      <alignment vertical="top" wrapText="1"/>
    </xf>
    <xf numFmtId="0" fontId="0" fillId="0" borderId="0" xfId="0" applyAlignment="1">
      <alignment wrapText="1"/>
    </xf>
  </cellXfs>
  <cellStyles count="5824">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xfId="5233" builtinId="5"/>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10 2" xfId="4644"/>
    <cellStyle name="Финансовый 10 10 3" xfId="5235"/>
    <cellStyle name="Финансовый 10 11" xfId="4643"/>
    <cellStyle name="Финансовый 10 12" xfId="5234"/>
    <cellStyle name="Финансовый 10 2" xfId="3515"/>
    <cellStyle name="Финансовый 10 2 10" xfId="4645"/>
    <cellStyle name="Финансовый 10 2 11" xfId="5236"/>
    <cellStyle name="Финансовый 10 2 2" xfId="3516"/>
    <cellStyle name="Финансовый 10 2 2 2" xfId="4646"/>
    <cellStyle name="Финансовый 10 2 2 3" xfId="5237"/>
    <cellStyle name="Финансовый 10 2 3" xfId="3517"/>
    <cellStyle name="Финансовый 10 2 3 2" xfId="4647"/>
    <cellStyle name="Финансовый 10 2 3 3" xfId="5238"/>
    <cellStyle name="Финансовый 10 2 4" xfId="3518"/>
    <cellStyle name="Финансовый 10 2 4 2" xfId="4648"/>
    <cellStyle name="Финансовый 10 2 4 3" xfId="5239"/>
    <cellStyle name="Финансовый 10 2 5" xfId="3519"/>
    <cellStyle name="Финансовый 10 2 5 2" xfId="4649"/>
    <cellStyle name="Финансовый 10 2 5 3" xfId="5240"/>
    <cellStyle name="Финансовый 10 2 6" xfId="3520"/>
    <cellStyle name="Финансовый 10 2 6 2" xfId="4650"/>
    <cellStyle name="Финансовый 10 2 6 3" xfId="5241"/>
    <cellStyle name="Финансовый 10 2 7" xfId="3521"/>
    <cellStyle name="Финансовый 10 2 7 2" xfId="4651"/>
    <cellStyle name="Финансовый 10 2 7 3" xfId="5242"/>
    <cellStyle name="Финансовый 10 2 8" xfId="3522"/>
    <cellStyle name="Финансовый 10 2 8 2" xfId="4652"/>
    <cellStyle name="Финансовый 10 2 8 3" xfId="5243"/>
    <cellStyle name="Финансовый 10 2 9" xfId="3523"/>
    <cellStyle name="Финансовый 10 2 9 2" xfId="4653"/>
    <cellStyle name="Финансовый 10 2 9 3" xfId="5244"/>
    <cellStyle name="Финансовый 10 3" xfId="3524"/>
    <cellStyle name="Финансовый 10 3 2" xfId="4654"/>
    <cellStyle name="Финансовый 10 3 3" xfId="5245"/>
    <cellStyle name="Финансовый 10 4" xfId="3525"/>
    <cellStyle name="Финансовый 10 4 2" xfId="4655"/>
    <cellStyle name="Финансовый 10 4 3" xfId="5246"/>
    <cellStyle name="Финансовый 10 5" xfId="3526"/>
    <cellStyle name="Финансовый 10 5 2" xfId="4656"/>
    <cellStyle name="Финансовый 10 5 3" xfId="5247"/>
    <cellStyle name="Финансовый 10 6" xfId="3527"/>
    <cellStyle name="Финансовый 10 6 2" xfId="4657"/>
    <cellStyle name="Финансовый 10 6 3" xfId="5248"/>
    <cellStyle name="Финансовый 10 7" xfId="3528"/>
    <cellStyle name="Финансовый 10 7 2" xfId="4658"/>
    <cellStyle name="Финансовый 10 7 3" xfId="5249"/>
    <cellStyle name="Финансовый 10 8" xfId="3529"/>
    <cellStyle name="Финансовый 10 8 2" xfId="4659"/>
    <cellStyle name="Финансовый 10 8 3" xfId="5250"/>
    <cellStyle name="Финансовый 10 9" xfId="3530"/>
    <cellStyle name="Финансовый 10 9 2" xfId="4660"/>
    <cellStyle name="Финансовый 10 9 3" xfId="5251"/>
    <cellStyle name="Финансовый 11" xfId="3531"/>
    <cellStyle name="Финансовый 11 10" xfId="3532"/>
    <cellStyle name="Финансовый 11 10 2" xfId="4662"/>
    <cellStyle name="Финансовый 11 10 3" xfId="5253"/>
    <cellStyle name="Финансовый 11 11" xfId="4661"/>
    <cellStyle name="Финансовый 11 12" xfId="5252"/>
    <cellStyle name="Финансовый 11 2" xfId="3533"/>
    <cellStyle name="Финансовый 11 2 10" xfId="4663"/>
    <cellStyle name="Финансовый 11 2 11" xfId="5254"/>
    <cellStyle name="Финансовый 11 2 2" xfId="3534"/>
    <cellStyle name="Финансовый 11 2 2 2" xfId="4664"/>
    <cellStyle name="Финансовый 11 2 2 3" xfId="5255"/>
    <cellStyle name="Финансовый 11 2 3" xfId="3535"/>
    <cellStyle name="Финансовый 11 2 3 2" xfId="4665"/>
    <cellStyle name="Финансовый 11 2 3 3" xfId="5256"/>
    <cellStyle name="Финансовый 11 2 4" xfId="3536"/>
    <cellStyle name="Финансовый 11 2 4 2" xfId="4666"/>
    <cellStyle name="Финансовый 11 2 4 3" xfId="5257"/>
    <cellStyle name="Финансовый 11 2 5" xfId="3537"/>
    <cellStyle name="Финансовый 11 2 5 2" xfId="4667"/>
    <cellStyle name="Финансовый 11 2 5 3" xfId="5258"/>
    <cellStyle name="Финансовый 11 2 6" xfId="3538"/>
    <cellStyle name="Финансовый 11 2 6 2" xfId="4668"/>
    <cellStyle name="Финансовый 11 2 6 3" xfId="5259"/>
    <cellStyle name="Финансовый 11 2 7" xfId="3539"/>
    <cellStyle name="Финансовый 11 2 7 2" xfId="4669"/>
    <cellStyle name="Финансовый 11 2 7 3" xfId="5260"/>
    <cellStyle name="Финансовый 11 2 8" xfId="3540"/>
    <cellStyle name="Финансовый 11 2 8 2" xfId="4670"/>
    <cellStyle name="Финансовый 11 2 8 3" xfId="5261"/>
    <cellStyle name="Финансовый 11 2 9" xfId="3541"/>
    <cellStyle name="Финансовый 11 2 9 2" xfId="4671"/>
    <cellStyle name="Финансовый 11 2 9 3" xfId="5262"/>
    <cellStyle name="Финансовый 11 3" xfId="3542"/>
    <cellStyle name="Финансовый 11 3 2" xfId="4672"/>
    <cellStyle name="Финансовый 11 3 3" xfId="5263"/>
    <cellStyle name="Финансовый 11 4" xfId="3543"/>
    <cellStyle name="Финансовый 11 4 2" xfId="4673"/>
    <cellStyle name="Финансовый 11 4 3" xfId="5264"/>
    <cellStyle name="Финансовый 11 5" xfId="3544"/>
    <cellStyle name="Финансовый 11 5 2" xfId="4674"/>
    <cellStyle name="Финансовый 11 5 3" xfId="5265"/>
    <cellStyle name="Финансовый 11 6" xfId="3545"/>
    <cellStyle name="Финансовый 11 6 2" xfId="4675"/>
    <cellStyle name="Финансовый 11 6 3" xfId="5266"/>
    <cellStyle name="Финансовый 11 7" xfId="3546"/>
    <cellStyle name="Финансовый 11 7 2" xfId="4676"/>
    <cellStyle name="Финансовый 11 7 3" xfId="5267"/>
    <cellStyle name="Финансовый 11 8" xfId="3547"/>
    <cellStyle name="Финансовый 11 8 2" xfId="4677"/>
    <cellStyle name="Финансовый 11 8 3" xfId="5268"/>
    <cellStyle name="Финансовый 11 9" xfId="3548"/>
    <cellStyle name="Финансовый 11 9 2" xfId="4678"/>
    <cellStyle name="Финансовый 11 9 3" xfId="5269"/>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0 2" xfId="4680"/>
    <cellStyle name="Финансовый 3 2 9 10 3" xfId="5271"/>
    <cellStyle name="Финансовый 3 2 9 11" xfId="3763"/>
    <cellStyle name="Финансовый 3 2 9 11 2" xfId="4681"/>
    <cellStyle name="Финансовый 3 2 9 11 3" xfId="5272"/>
    <cellStyle name="Финансовый 3 2 9 12" xfId="4679"/>
    <cellStyle name="Финансовый 3 2 9 13" xfId="5270"/>
    <cellStyle name="Финансовый 3 2 9 2" xfId="3764"/>
    <cellStyle name="Финансовый 3 2 9 2 10" xfId="3765"/>
    <cellStyle name="Финансовый 3 2 9 2 10 2" xfId="4683"/>
    <cellStyle name="Финансовый 3 2 9 2 10 3" xfId="5274"/>
    <cellStyle name="Финансовый 3 2 9 2 11" xfId="4682"/>
    <cellStyle name="Финансовый 3 2 9 2 12" xfId="5273"/>
    <cellStyle name="Финансовый 3 2 9 2 2" xfId="3766"/>
    <cellStyle name="Финансовый 3 2 9 2 2 10" xfId="4684"/>
    <cellStyle name="Финансовый 3 2 9 2 2 11" xfId="5275"/>
    <cellStyle name="Финансовый 3 2 9 2 2 2" xfId="3767"/>
    <cellStyle name="Финансовый 3 2 9 2 2 2 2" xfId="4685"/>
    <cellStyle name="Финансовый 3 2 9 2 2 2 3" xfId="5276"/>
    <cellStyle name="Финансовый 3 2 9 2 2 3" xfId="3768"/>
    <cellStyle name="Финансовый 3 2 9 2 2 3 2" xfId="4686"/>
    <cellStyle name="Финансовый 3 2 9 2 2 3 3" xfId="5277"/>
    <cellStyle name="Финансовый 3 2 9 2 2 4" xfId="3769"/>
    <cellStyle name="Финансовый 3 2 9 2 2 4 2" xfId="4687"/>
    <cellStyle name="Финансовый 3 2 9 2 2 4 3" xfId="5278"/>
    <cellStyle name="Финансовый 3 2 9 2 2 5" xfId="3770"/>
    <cellStyle name="Финансовый 3 2 9 2 2 5 2" xfId="4688"/>
    <cellStyle name="Финансовый 3 2 9 2 2 5 3" xfId="5279"/>
    <cellStyle name="Финансовый 3 2 9 2 2 6" xfId="3771"/>
    <cellStyle name="Финансовый 3 2 9 2 2 6 2" xfId="4689"/>
    <cellStyle name="Финансовый 3 2 9 2 2 6 3" xfId="5280"/>
    <cellStyle name="Финансовый 3 2 9 2 2 7" xfId="3772"/>
    <cellStyle name="Финансовый 3 2 9 2 2 7 2" xfId="4690"/>
    <cellStyle name="Финансовый 3 2 9 2 2 7 3" xfId="5281"/>
    <cellStyle name="Финансовый 3 2 9 2 2 8" xfId="3773"/>
    <cellStyle name="Финансовый 3 2 9 2 2 8 2" xfId="4691"/>
    <cellStyle name="Финансовый 3 2 9 2 2 8 3" xfId="5282"/>
    <cellStyle name="Финансовый 3 2 9 2 2 9" xfId="3774"/>
    <cellStyle name="Финансовый 3 2 9 2 2 9 2" xfId="4692"/>
    <cellStyle name="Финансовый 3 2 9 2 2 9 3" xfId="5283"/>
    <cellStyle name="Финансовый 3 2 9 2 3" xfId="3775"/>
    <cellStyle name="Финансовый 3 2 9 2 3 2" xfId="4693"/>
    <cellStyle name="Финансовый 3 2 9 2 3 3" xfId="5284"/>
    <cellStyle name="Финансовый 3 2 9 2 4" xfId="3776"/>
    <cellStyle name="Финансовый 3 2 9 2 4 2" xfId="4694"/>
    <cellStyle name="Финансовый 3 2 9 2 4 3" xfId="5285"/>
    <cellStyle name="Финансовый 3 2 9 2 5" xfId="3777"/>
    <cellStyle name="Финансовый 3 2 9 2 5 2" xfId="4695"/>
    <cellStyle name="Финансовый 3 2 9 2 5 3" xfId="5286"/>
    <cellStyle name="Финансовый 3 2 9 2 6" xfId="3778"/>
    <cellStyle name="Финансовый 3 2 9 2 6 2" xfId="4696"/>
    <cellStyle name="Финансовый 3 2 9 2 6 3" xfId="5287"/>
    <cellStyle name="Финансовый 3 2 9 2 7" xfId="3779"/>
    <cellStyle name="Финансовый 3 2 9 2 7 2" xfId="4697"/>
    <cellStyle name="Финансовый 3 2 9 2 7 3" xfId="5288"/>
    <cellStyle name="Финансовый 3 2 9 2 8" xfId="3780"/>
    <cellStyle name="Финансовый 3 2 9 2 8 2" xfId="4698"/>
    <cellStyle name="Финансовый 3 2 9 2 8 3" xfId="5289"/>
    <cellStyle name="Финансовый 3 2 9 2 9" xfId="3781"/>
    <cellStyle name="Финансовый 3 2 9 2 9 2" xfId="4699"/>
    <cellStyle name="Финансовый 3 2 9 2 9 3" xfId="5290"/>
    <cellStyle name="Финансовый 3 2 9 3" xfId="3782"/>
    <cellStyle name="Финансовый 3 2 9 3 10" xfId="4700"/>
    <cellStyle name="Финансовый 3 2 9 3 11" xfId="5291"/>
    <cellStyle name="Финансовый 3 2 9 3 2" xfId="3783"/>
    <cellStyle name="Финансовый 3 2 9 3 2 2" xfId="4701"/>
    <cellStyle name="Финансовый 3 2 9 3 2 3" xfId="5292"/>
    <cellStyle name="Финансовый 3 2 9 3 3" xfId="3784"/>
    <cellStyle name="Финансовый 3 2 9 3 3 2" xfId="4702"/>
    <cellStyle name="Финансовый 3 2 9 3 3 3" xfId="5293"/>
    <cellStyle name="Финансовый 3 2 9 3 4" xfId="3785"/>
    <cellStyle name="Финансовый 3 2 9 3 4 2" xfId="4703"/>
    <cellStyle name="Финансовый 3 2 9 3 4 3" xfId="5294"/>
    <cellStyle name="Финансовый 3 2 9 3 5" xfId="3786"/>
    <cellStyle name="Финансовый 3 2 9 3 5 2" xfId="4704"/>
    <cellStyle name="Финансовый 3 2 9 3 5 3" xfId="5295"/>
    <cellStyle name="Финансовый 3 2 9 3 6" xfId="3787"/>
    <cellStyle name="Финансовый 3 2 9 3 6 2" xfId="4705"/>
    <cellStyle name="Финансовый 3 2 9 3 6 3" xfId="5296"/>
    <cellStyle name="Финансовый 3 2 9 3 7" xfId="3788"/>
    <cellStyle name="Финансовый 3 2 9 3 7 2" xfId="4706"/>
    <cellStyle name="Финансовый 3 2 9 3 7 3" xfId="5297"/>
    <cellStyle name="Финансовый 3 2 9 3 8" xfId="3789"/>
    <cellStyle name="Финансовый 3 2 9 3 8 2" xfId="4707"/>
    <cellStyle name="Финансовый 3 2 9 3 8 3" xfId="5298"/>
    <cellStyle name="Финансовый 3 2 9 3 9" xfId="3790"/>
    <cellStyle name="Финансовый 3 2 9 3 9 2" xfId="4708"/>
    <cellStyle name="Финансовый 3 2 9 3 9 3" xfId="5299"/>
    <cellStyle name="Финансовый 3 2 9 4" xfId="3791"/>
    <cellStyle name="Финансовый 3 2 9 4 2" xfId="4709"/>
    <cellStyle name="Финансовый 3 2 9 4 3" xfId="5300"/>
    <cellStyle name="Финансовый 3 2 9 5" xfId="3792"/>
    <cellStyle name="Финансовый 3 2 9 5 2" xfId="4710"/>
    <cellStyle name="Финансовый 3 2 9 5 3" xfId="5301"/>
    <cellStyle name="Финансовый 3 2 9 6" xfId="3793"/>
    <cellStyle name="Финансовый 3 2 9 6 2" xfId="4711"/>
    <cellStyle name="Финансовый 3 2 9 6 3" xfId="5302"/>
    <cellStyle name="Финансовый 3 2 9 7" xfId="3794"/>
    <cellStyle name="Финансовый 3 2 9 7 2" xfId="4712"/>
    <cellStyle name="Финансовый 3 2 9 7 3" xfId="5303"/>
    <cellStyle name="Финансовый 3 2 9 8" xfId="3795"/>
    <cellStyle name="Финансовый 3 2 9 8 2" xfId="4713"/>
    <cellStyle name="Финансовый 3 2 9 8 3" xfId="5304"/>
    <cellStyle name="Финансовый 3 2 9 9" xfId="3796"/>
    <cellStyle name="Финансовый 3 2 9 9 2" xfId="4714"/>
    <cellStyle name="Финансовый 3 2 9 9 3" xfId="5305"/>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0 2" xfId="4715"/>
    <cellStyle name="Финансовый 5 2 10 3" xfId="5306"/>
    <cellStyle name="Финансовый 5 2 11" xfId="4122"/>
    <cellStyle name="Финансовый 5 2 11 2" xfId="4716"/>
    <cellStyle name="Финансовый 5 2 11 3" xfId="5307"/>
    <cellStyle name="Финансовый 5 2 2" xfId="4123"/>
    <cellStyle name="Финансовый 5 2 2 10" xfId="4124"/>
    <cellStyle name="Финансовый 5 2 2 10 2" xfId="4718"/>
    <cellStyle name="Финансовый 5 2 2 10 3" xfId="5309"/>
    <cellStyle name="Финансовый 5 2 2 11" xfId="4717"/>
    <cellStyle name="Финансовый 5 2 2 12" xfId="5308"/>
    <cellStyle name="Финансовый 5 2 2 2" xfId="4125"/>
    <cellStyle name="Финансовый 5 2 2 2 10" xfId="4719"/>
    <cellStyle name="Финансовый 5 2 2 2 11" xfId="5310"/>
    <cellStyle name="Финансовый 5 2 2 2 2" xfId="4126"/>
    <cellStyle name="Финансовый 5 2 2 2 2 2" xfId="4720"/>
    <cellStyle name="Финансовый 5 2 2 2 2 3" xfId="5311"/>
    <cellStyle name="Финансовый 5 2 2 2 3" xfId="4127"/>
    <cellStyle name="Финансовый 5 2 2 2 3 2" xfId="4721"/>
    <cellStyle name="Финансовый 5 2 2 2 3 3" xfId="5312"/>
    <cellStyle name="Финансовый 5 2 2 2 4" xfId="4128"/>
    <cellStyle name="Финансовый 5 2 2 2 4 2" xfId="4722"/>
    <cellStyle name="Финансовый 5 2 2 2 4 3" xfId="5313"/>
    <cellStyle name="Финансовый 5 2 2 2 5" xfId="4129"/>
    <cellStyle name="Финансовый 5 2 2 2 5 2" xfId="4723"/>
    <cellStyle name="Финансовый 5 2 2 2 5 3" xfId="5314"/>
    <cellStyle name="Финансовый 5 2 2 2 6" xfId="4130"/>
    <cellStyle name="Финансовый 5 2 2 2 6 2" xfId="4724"/>
    <cellStyle name="Финансовый 5 2 2 2 6 3" xfId="5315"/>
    <cellStyle name="Финансовый 5 2 2 2 7" xfId="4131"/>
    <cellStyle name="Финансовый 5 2 2 2 7 2" xfId="4725"/>
    <cellStyle name="Финансовый 5 2 2 2 7 3" xfId="5316"/>
    <cellStyle name="Финансовый 5 2 2 2 8" xfId="4132"/>
    <cellStyle name="Финансовый 5 2 2 2 8 2" xfId="4726"/>
    <cellStyle name="Финансовый 5 2 2 2 8 3" xfId="5317"/>
    <cellStyle name="Финансовый 5 2 2 2 9" xfId="4133"/>
    <cellStyle name="Финансовый 5 2 2 2 9 2" xfId="4727"/>
    <cellStyle name="Финансовый 5 2 2 2 9 3" xfId="5318"/>
    <cellStyle name="Финансовый 5 2 2 3" xfId="4134"/>
    <cellStyle name="Финансовый 5 2 2 3 2" xfId="4728"/>
    <cellStyle name="Финансовый 5 2 2 3 3" xfId="5319"/>
    <cellStyle name="Финансовый 5 2 2 4" xfId="4135"/>
    <cellStyle name="Финансовый 5 2 2 4 2" xfId="4729"/>
    <cellStyle name="Финансовый 5 2 2 4 3" xfId="5320"/>
    <cellStyle name="Финансовый 5 2 2 5" xfId="4136"/>
    <cellStyle name="Финансовый 5 2 2 5 2" xfId="4730"/>
    <cellStyle name="Финансовый 5 2 2 5 3" xfId="5321"/>
    <cellStyle name="Финансовый 5 2 2 6" xfId="4137"/>
    <cellStyle name="Финансовый 5 2 2 6 2" xfId="4731"/>
    <cellStyle name="Финансовый 5 2 2 6 3" xfId="5322"/>
    <cellStyle name="Финансовый 5 2 2 7" xfId="4138"/>
    <cellStyle name="Финансовый 5 2 2 7 2" xfId="4732"/>
    <cellStyle name="Финансовый 5 2 2 7 3" xfId="5323"/>
    <cellStyle name="Финансовый 5 2 2 8" xfId="4139"/>
    <cellStyle name="Финансовый 5 2 2 8 2" xfId="4733"/>
    <cellStyle name="Финансовый 5 2 2 8 3" xfId="5324"/>
    <cellStyle name="Финансовый 5 2 2 9" xfId="4140"/>
    <cellStyle name="Финансовый 5 2 2 9 2" xfId="4734"/>
    <cellStyle name="Финансовый 5 2 2 9 3" xfId="5325"/>
    <cellStyle name="Финансовый 5 2 3" xfId="4141"/>
    <cellStyle name="Финансовый 5 2 3 10" xfId="4735"/>
    <cellStyle name="Финансовый 5 2 3 11" xfId="5326"/>
    <cellStyle name="Финансовый 5 2 3 2" xfId="4142"/>
    <cellStyle name="Финансовый 5 2 3 2 2" xfId="4736"/>
    <cellStyle name="Финансовый 5 2 3 2 3" xfId="5327"/>
    <cellStyle name="Финансовый 5 2 3 3" xfId="4143"/>
    <cellStyle name="Финансовый 5 2 3 3 2" xfId="4737"/>
    <cellStyle name="Финансовый 5 2 3 3 3" xfId="5328"/>
    <cellStyle name="Финансовый 5 2 3 4" xfId="4144"/>
    <cellStyle name="Финансовый 5 2 3 4 2" xfId="4738"/>
    <cellStyle name="Финансовый 5 2 3 4 3" xfId="5329"/>
    <cellStyle name="Финансовый 5 2 3 5" xfId="4145"/>
    <cellStyle name="Финансовый 5 2 3 5 2" xfId="4739"/>
    <cellStyle name="Финансовый 5 2 3 5 3" xfId="5330"/>
    <cellStyle name="Финансовый 5 2 3 6" xfId="4146"/>
    <cellStyle name="Финансовый 5 2 3 6 2" xfId="4740"/>
    <cellStyle name="Финансовый 5 2 3 6 3" xfId="5331"/>
    <cellStyle name="Финансовый 5 2 3 7" xfId="4147"/>
    <cellStyle name="Финансовый 5 2 3 7 2" xfId="4741"/>
    <cellStyle name="Финансовый 5 2 3 7 3" xfId="5332"/>
    <cellStyle name="Финансовый 5 2 3 8" xfId="4148"/>
    <cellStyle name="Финансовый 5 2 3 8 2" xfId="4742"/>
    <cellStyle name="Финансовый 5 2 3 8 3" xfId="5333"/>
    <cellStyle name="Финансовый 5 2 3 9" xfId="4149"/>
    <cellStyle name="Финансовый 5 2 3 9 2" xfId="4743"/>
    <cellStyle name="Финансовый 5 2 3 9 3" xfId="5334"/>
    <cellStyle name="Финансовый 5 2 4" xfId="4150"/>
    <cellStyle name="Финансовый 5 2 4 2" xfId="4744"/>
    <cellStyle name="Финансовый 5 2 4 3" xfId="5335"/>
    <cellStyle name="Финансовый 5 2 5" xfId="4151"/>
    <cellStyle name="Финансовый 5 2 5 2" xfId="4745"/>
    <cellStyle name="Финансовый 5 2 5 3" xfId="5336"/>
    <cellStyle name="Финансовый 5 2 6" xfId="4152"/>
    <cellStyle name="Финансовый 5 2 6 2" xfId="4746"/>
    <cellStyle name="Финансовый 5 2 6 3" xfId="5337"/>
    <cellStyle name="Финансовый 5 2 7" xfId="4153"/>
    <cellStyle name="Финансовый 5 2 7 2" xfId="4747"/>
    <cellStyle name="Финансовый 5 2 7 3" xfId="5338"/>
    <cellStyle name="Финансовый 5 2 8" xfId="4154"/>
    <cellStyle name="Финансовый 5 2 8 2" xfId="4748"/>
    <cellStyle name="Финансовый 5 2 8 3" xfId="5339"/>
    <cellStyle name="Финансовый 5 2 9" xfId="4155"/>
    <cellStyle name="Финансовый 5 2 9 2" xfId="4749"/>
    <cellStyle name="Финансовый 5 2 9 3" xfId="5340"/>
    <cellStyle name="Финансовый 5 3" xfId="4156"/>
    <cellStyle name="Финансовый 6" xfId="4157"/>
    <cellStyle name="Финансовый 6 10" xfId="4158"/>
    <cellStyle name="Финансовый 6 10 2" xfId="4750"/>
    <cellStyle name="Финансовый 6 10 3" xfId="5341"/>
    <cellStyle name="Финансовый 6 11" xfId="4159"/>
    <cellStyle name="Финансовый 6 11 2" xfId="4751"/>
    <cellStyle name="Финансовый 6 11 3" xfId="5342"/>
    <cellStyle name="Финансовый 6 2" xfId="4160"/>
    <cellStyle name="Финансовый 6 2 10" xfId="4161"/>
    <cellStyle name="Финансовый 6 2 10 2" xfId="4753"/>
    <cellStyle name="Финансовый 6 2 10 3" xfId="5344"/>
    <cellStyle name="Финансовый 6 2 11" xfId="4752"/>
    <cellStyle name="Финансовый 6 2 12" xfId="5343"/>
    <cellStyle name="Финансовый 6 2 2" xfId="4162"/>
    <cellStyle name="Финансовый 6 2 2 10" xfId="4754"/>
    <cellStyle name="Финансовый 6 2 2 11" xfId="5345"/>
    <cellStyle name="Финансовый 6 2 2 2" xfId="4163"/>
    <cellStyle name="Финансовый 6 2 2 2 2" xfId="4755"/>
    <cellStyle name="Финансовый 6 2 2 2 3" xfId="5346"/>
    <cellStyle name="Финансовый 6 2 2 3" xfId="4164"/>
    <cellStyle name="Финансовый 6 2 2 3 2" xfId="4756"/>
    <cellStyle name="Финансовый 6 2 2 3 3" xfId="5347"/>
    <cellStyle name="Финансовый 6 2 2 4" xfId="4165"/>
    <cellStyle name="Финансовый 6 2 2 4 2" xfId="4757"/>
    <cellStyle name="Финансовый 6 2 2 4 3" xfId="5348"/>
    <cellStyle name="Финансовый 6 2 2 5" xfId="4166"/>
    <cellStyle name="Финансовый 6 2 2 5 2" xfId="4758"/>
    <cellStyle name="Финансовый 6 2 2 5 3" xfId="5349"/>
    <cellStyle name="Финансовый 6 2 2 6" xfId="4167"/>
    <cellStyle name="Финансовый 6 2 2 6 2" xfId="4759"/>
    <cellStyle name="Финансовый 6 2 2 6 3" xfId="5350"/>
    <cellStyle name="Финансовый 6 2 2 7" xfId="4168"/>
    <cellStyle name="Финансовый 6 2 2 7 2" xfId="4760"/>
    <cellStyle name="Финансовый 6 2 2 7 3" xfId="5351"/>
    <cellStyle name="Финансовый 6 2 2 8" xfId="4169"/>
    <cellStyle name="Финансовый 6 2 2 8 2" xfId="4761"/>
    <cellStyle name="Финансовый 6 2 2 8 3" xfId="5352"/>
    <cellStyle name="Финансовый 6 2 2 9" xfId="4170"/>
    <cellStyle name="Финансовый 6 2 2 9 2" xfId="4762"/>
    <cellStyle name="Финансовый 6 2 2 9 3" xfId="5353"/>
    <cellStyle name="Финансовый 6 2 3" xfId="4171"/>
    <cellStyle name="Финансовый 6 2 3 2" xfId="4763"/>
    <cellStyle name="Финансовый 6 2 3 3" xfId="5354"/>
    <cellStyle name="Финансовый 6 2 4" xfId="4172"/>
    <cellStyle name="Финансовый 6 2 4 2" xfId="4764"/>
    <cellStyle name="Финансовый 6 2 4 3" xfId="5355"/>
    <cellStyle name="Финансовый 6 2 5" xfId="4173"/>
    <cellStyle name="Финансовый 6 2 5 2" xfId="4765"/>
    <cellStyle name="Финансовый 6 2 5 3" xfId="5356"/>
    <cellStyle name="Финансовый 6 2 6" xfId="4174"/>
    <cellStyle name="Финансовый 6 2 6 2" xfId="4766"/>
    <cellStyle name="Финансовый 6 2 6 3" xfId="5357"/>
    <cellStyle name="Финансовый 6 2 7" xfId="4175"/>
    <cellStyle name="Финансовый 6 2 7 2" xfId="4767"/>
    <cellStyle name="Финансовый 6 2 7 3" xfId="5358"/>
    <cellStyle name="Финансовый 6 2 8" xfId="4176"/>
    <cellStyle name="Финансовый 6 2 8 2" xfId="4768"/>
    <cellStyle name="Финансовый 6 2 8 3" xfId="5359"/>
    <cellStyle name="Финансовый 6 2 9" xfId="4177"/>
    <cellStyle name="Финансовый 6 2 9 2" xfId="4769"/>
    <cellStyle name="Финансовый 6 2 9 3" xfId="5360"/>
    <cellStyle name="Финансовый 6 3" xfId="4178"/>
    <cellStyle name="Финансовый 6 3 10" xfId="4770"/>
    <cellStyle name="Финансовый 6 3 11" xfId="5361"/>
    <cellStyle name="Финансовый 6 3 2" xfId="4179"/>
    <cellStyle name="Финансовый 6 3 2 2" xfId="4771"/>
    <cellStyle name="Финансовый 6 3 2 3" xfId="5362"/>
    <cellStyle name="Финансовый 6 3 3" xfId="4180"/>
    <cellStyle name="Финансовый 6 3 3 2" xfId="4772"/>
    <cellStyle name="Финансовый 6 3 3 3" xfId="5363"/>
    <cellStyle name="Финансовый 6 3 4" xfId="4181"/>
    <cellStyle name="Финансовый 6 3 4 2" xfId="4773"/>
    <cellStyle name="Финансовый 6 3 4 3" xfId="5364"/>
    <cellStyle name="Финансовый 6 3 5" xfId="4182"/>
    <cellStyle name="Финансовый 6 3 5 2" xfId="4774"/>
    <cellStyle name="Финансовый 6 3 5 3" xfId="5365"/>
    <cellStyle name="Финансовый 6 3 6" xfId="4183"/>
    <cellStyle name="Финансовый 6 3 6 2" xfId="4775"/>
    <cellStyle name="Финансовый 6 3 6 3" xfId="5366"/>
    <cellStyle name="Финансовый 6 3 7" xfId="4184"/>
    <cellStyle name="Финансовый 6 3 7 2" xfId="4776"/>
    <cellStyle name="Финансовый 6 3 7 3" xfId="5367"/>
    <cellStyle name="Финансовый 6 3 8" xfId="4185"/>
    <cellStyle name="Финансовый 6 3 8 2" xfId="4777"/>
    <cellStyle name="Финансовый 6 3 8 3" xfId="5368"/>
    <cellStyle name="Финансовый 6 3 9" xfId="4186"/>
    <cellStyle name="Финансовый 6 3 9 2" xfId="4778"/>
    <cellStyle name="Финансовый 6 3 9 3" xfId="5369"/>
    <cellStyle name="Финансовый 6 4" xfId="4187"/>
    <cellStyle name="Финансовый 6 4 2" xfId="4779"/>
    <cellStyle name="Финансовый 6 4 3" xfId="5370"/>
    <cellStyle name="Финансовый 6 5" xfId="4188"/>
    <cellStyle name="Финансовый 6 5 2" xfId="4780"/>
    <cellStyle name="Финансовый 6 5 3" xfId="5371"/>
    <cellStyle name="Финансовый 6 6" xfId="4189"/>
    <cellStyle name="Финансовый 6 6 2" xfId="4781"/>
    <cellStyle name="Финансовый 6 6 3" xfId="5372"/>
    <cellStyle name="Финансовый 6 7" xfId="4190"/>
    <cellStyle name="Финансовый 6 7 2" xfId="4782"/>
    <cellStyle name="Финансовый 6 7 3" xfId="5373"/>
    <cellStyle name="Финансовый 6 8" xfId="4191"/>
    <cellStyle name="Финансовый 6 8 2" xfId="4783"/>
    <cellStyle name="Финансовый 6 8 3" xfId="5374"/>
    <cellStyle name="Финансовый 6 9" xfId="4192"/>
    <cellStyle name="Финансовый 6 9 2" xfId="4784"/>
    <cellStyle name="Финансовый 6 9 3" xfId="5375"/>
    <cellStyle name="Финансовый 7" xfId="4193"/>
    <cellStyle name="Финансовый 7 10" xfId="4194"/>
    <cellStyle name="Финансовый 7 10 2" xfId="4785"/>
    <cellStyle name="Финансовый 7 10 3" xfId="5376"/>
    <cellStyle name="Финансовый 7 11" xfId="4195"/>
    <cellStyle name="Финансовый 7 11 2" xfId="4786"/>
    <cellStyle name="Финансовый 7 11 3" xfId="5377"/>
    <cellStyle name="Финансовый 7 12" xfId="4196"/>
    <cellStyle name="Финансовый 7 12 2" xfId="4787"/>
    <cellStyle name="Финансовый 7 12 3" xfId="5378"/>
    <cellStyle name="Финансовый 7 13" xfId="4197"/>
    <cellStyle name="Финансовый 7 13 2" xfId="4788"/>
    <cellStyle name="Финансовый 7 13 3" xfId="5379"/>
    <cellStyle name="Финансовый 7 14" xfId="4198"/>
    <cellStyle name="Финансовый 7 14 2" xfId="4789"/>
    <cellStyle name="Финансовый 7 14 3" xfId="5380"/>
    <cellStyle name="Финансовый 7 15" xfId="4199"/>
    <cellStyle name="Финансовый 7 15 2" xfId="4790"/>
    <cellStyle name="Финансовый 7 15 3" xfId="5381"/>
    <cellStyle name="Финансовый 7 2" xfId="4200"/>
    <cellStyle name="Финансовый 7 2 10" xfId="4201"/>
    <cellStyle name="Финансовый 7 2 10 2" xfId="4792"/>
    <cellStyle name="Финансовый 7 2 10 3" xfId="5383"/>
    <cellStyle name="Финансовый 7 2 11" xfId="4202"/>
    <cellStyle name="Финансовый 7 2 11 2" xfId="4793"/>
    <cellStyle name="Финансовый 7 2 11 3" xfId="5384"/>
    <cellStyle name="Финансовый 7 2 12" xfId="4791"/>
    <cellStyle name="Финансовый 7 2 13" xfId="5382"/>
    <cellStyle name="Финансовый 7 2 2" xfId="4203"/>
    <cellStyle name="Финансовый 7 2 2 10" xfId="4204"/>
    <cellStyle name="Финансовый 7 2 2 10 2" xfId="4795"/>
    <cellStyle name="Финансовый 7 2 2 10 3" xfId="5386"/>
    <cellStyle name="Финансовый 7 2 2 11" xfId="4794"/>
    <cellStyle name="Финансовый 7 2 2 12" xfId="5385"/>
    <cellStyle name="Финансовый 7 2 2 2" xfId="4205"/>
    <cellStyle name="Финансовый 7 2 2 2 10" xfId="4796"/>
    <cellStyle name="Финансовый 7 2 2 2 11" xfId="5387"/>
    <cellStyle name="Финансовый 7 2 2 2 2" xfId="4206"/>
    <cellStyle name="Финансовый 7 2 2 2 2 2" xfId="4797"/>
    <cellStyle name="Финансовый 7 2 2 2 2 3" xfId="5388"/>
    <cellStyle name="Финансовый 7 2 2 2 3" xfId="4207"/>
    <cellStyle name="Финансовый 7 2 2 2 3 2" xfId="4798"/>
    <cellStyle name="Финансовый 7 2 2 2 3 3" xfId="5389"/>
    <cellStyle name="Финансовый 7 2 2 2 4" xfId="4208"/>
    <cellStyle name="Финансовый 7 2 2 2 4 2" xfId="4799"/>
    <cellStyle name="Финансовый 7 2 2 2 4 3" xfId="5390"/>
    <cellStyle name="Финансовый 7 2 2 2 5" xfId="4209"/>
    <cellStyle name="Финансовый 7 2 2 2 5 2" xfId="4800"/>
    <cellStyle name="Финансовый 7 2 2 2 5 3" xfId="5391"/>
    <cellStyle name="Финансовый 7 2 2 2 6" xfId="4210"/>
    <cellStyle name="Финансовый 7 2 2 2 6 2" xfId="4801"/>
    <cellStyle name="Финансовый 7 2 2 2 6 3" xfId="5392"/>
    <cellStyle name="Финансовый 7 2 2 2 7" xfId="4211"/>
    <cellStyle name="Финансовый 7 2 2 2 7 2" xfId="4802"/>
    <cellStyle name="Финансовый 7 2 2 2 7 3" xfId="5393"/>
    <cellStyle name="Финансовый 7 2 2 2 8" xfId="4212"/>
    <cellStyle name="Финансовый 7 2 2 2 8 2" xfId="4803"/>
    <cellStyle name="Финансовый 7 2 2 2 8 3" xfId="5394"/>
    <cellStyle name="Финансовый 7 2 2 2 9" xfId="4213"/>
    <cellStyle name="Финансовый 7 2 2 2 9 2" xfId="4804"/>
    <cellStyle name="Финансовый 7 2 2 2 9 3" xfId="5395"/>
    <cellStyle name="Финансовый 7 2 2 3" xfId="4214"/>
    <cellStyle name="Финансовый 7 2 2 3 2" xfId="4805"/>
    <cellStyle name="Финансовый 7 2 2 3 3" xfId="5396"/>
    <cellStyle name="Финансовый 7 2 2 4" xfId="4215"/>
    <cellStyle name="Финансовый 7 2 2 4 2" xfId="4806"/>
    <cellStyle name="Финансовый 7 2 2 4 3" xfId="5397"/>
    <cellStyle name="Финансовый 7 2 2 5" xfId="4216"/>
    <cellStyle name="Финансовый 7 2 2 5 2" xfId="4807"/>
    <cellStyle name="Финансовый 7 2 2 5 3" xfId="5398"/>
    <cellStyle name="Финансовый 7 2 2 6" xfId="4217"/>
    <cellStyle name="Финансовый 7 2 2 6 2" xfId="4808"/>
    <cellStyle name="Финансовый 7 2 2 6 3" xfId="5399"/>
    <cellStyle name="Финансовый 7 2 2 7" xfId="4218"/>
    <cellStyle name="Финансовый 7 2 2 7 2" xfId="4809"/>
    <cellStyle name="Финансовый 7 2 2 7 3" xfId="5400"/>
    <cellStyle name="Финансовый 7 2 2 8" xfId="4219"/>
    <cellStyle name="Финансовый 7 2 2 8 2" xfId="4810"/>
    <cellStyle name="Финансовый 7 2 2 8 3" xfId="5401"/>
    <cellStyle name="Финансовый 7 2 2 9" xfId="4220"/>
    <cellStyle name="Финансовый 7 2 2 9 2" xfId="4811"/>
    <cellStyle name="Финансовый 7 2 2 9 3" xfId="5402"/>
    <cellStyle name="Финансовый 7 2 3" xfId="4221"/>
    <cellStyle name="Финансовый 7 2 3 10" xfId="4812"/>
    <cellStyle name="Финансовый 7 2 3 11" xfId="5403"/>
    <cellStyle name="Финансовый 7 2 3 2" xfId="4222"/>
    <cellStyle name="Финансовый 7 2 3 2 2" xfId="4813"/>
    <cellStyle name="Финансовый 7 2 3 2 3" xfId="5404"/>
    <cellStyle name="Финансовый 7 2 3 3" xfId="4223"/>
    <cellStyle name="Финансовый 7 2 3 3 2" xfId="4814"/>
    <cellStyle name="Финансовый 7 2 3 3 3" xfId="5405"/>
    <cellStyle name="Финансовый 7 2 3 4" xfId="4224"/>
    <cellStyle name="Финансовый 7 2 3 4 2" xfId="4815"/>
    <cellStyle name="Финансовый 7 2 3 4 3" xfId="5406"/>
    <cellStyle name="Финансовый 7 2 3 5" xfId="4225"/>
    <cellStyle name="Финансовый 7 2 3 5 2" xfId="4816"/>
    <cellStyle name="Финансовый 7 2 3 5 3" xfId="5407"/>
    <cellStyle name="Финансовый 7 2 3 6" xfId="4226"/>
    <cellStyle name="Финансовый 7 2 3 6 2" xfId="4817"/>
    <cellStyle name="Финансовый 7 2 3 6 3" xfId="5408"/>
    <cellStyle name="Финансовый 7 2 3 7" xfId="4227"/>
    <cellStyle name="Финансовый 7 2 3 7 2" xfId="4818"/>
    <cellStyle name="Финансовый 7 2 3 7 3" xfId="5409"/>
    <cellStyle name="Финансовый 7 2 3 8" xfId="4228"/>
    <cellStyle name="Финансовый 7 2 3 8 2" xfId="4819"/>
    <cellStyle name="Финансовый 7 2 3 8 3" xfId="5410"/>
    <cellStyle name="Финансовый 7 2 3 9" xfId="4229"/>
    <cellStyle name="Финансовый 7 2 3 9 2" xfId="4820"/>
    <cellStyle name="Финансовый 7 2 3 9 3" xfId="5411"/>
    <cellStyle name="Финансовый 7 2 4" xfId="4230"/>
    <cellStyle name="Финансовый 7 2 4 2" xfId="4821"/>
    <cellStyle name="Финансовый 7 2 4 3" xfId="5412"/>
    <cellStyle name="Финансовый 7 2 5" xfId="4231"/>
    <cellStyle name="Финансовый 7 2 5 2" xfId="4822"/>
    <cellStyle name="Финансовый 7 2 5 3" xfId="5413"/>
    <cellStyle name="Финансовый 7 2 6" xfId="4232"/>
    <cellStyle name="Финансовый 7 2 6 2" xfId="4823"/>
    <cellStyle name="Финансовый 7 2 6 3" xfId="5414"/>
    <cellStyle name="Финансовый 7 2 7" xfId="4233"/>
    <cellStyle name="Финансовый 7 2 7 2" xfId="4824"/>
    <cellStyle name="Финансовый 7 2 7 3" xfId="5415"/>
    <cellStyle name="Финансовый 7 2 8" xfId="4234"/>
    <cellStyle name="Финансовый 7 2 8 2" xfId="4825"/>
    <cellStyle name="Финансовый 7 2 8 3" xfId="5416"/>
    <cellStyle name="Финансовый 7 2 9" xfId="4235"/>
    <cellStyle name="Финансовый 7 2 9 2" xfId="4826"/>
    <cellStyle name="Финансовый 7 2 9 3" xfId="5417"/>
    <cellStyle name="Финансовый 7 3" xfId="4236"/>
    <cellStyle name="Финансовый 7 3 10" xfId="4237"/>
    <cellStyle name="Финансовый 7 3 10 2" xfId="4828"/>
    <cellStyle name="Финансовый 7 3 10 3" xfId="5419"/>
    <cellStyle name="Финансовый 7 3 11" xfId="4238"/>
    <cellStyle name="Финансовый 7 3 11 2" xfId="4829"/>
    <cellStyle name="Финансовый 7 3 11 3" xfId="5420"/>
    <cellStyle name="Финансовый 7 3 12" xfId="4827"/>
    <cellStyle name="Финансовый 7 3 13" xfId="5418"/>
    <cellStyle name="Финансовый 7 3 2" xfId="4239"/>
    <cellStyle name="Финансовый 7 3 2 10" xfId="4240"/>
    <cellStyle name="Финансовый 7 3 2 10 2" xfId="4831"/>
    <cellStyle name="Финансовый 7 3 2 10 3" xfId="5422"/>
    <cellStyle name="Финансовый 7 3 2 11" xfId="4830"/>
    <cellStyle name="Финансовый 7 3 2 12" xfId="5421"/>
    <cellStyle name="Финансовый 7 3 2 2" xfId="4241"/>
    <cellStyle name="Финансовый 7 3 2 2 10" xfId="4832"/>
    <cellStyle name="Финансовый 7 3 2 2 11" xfId="5423"/>
    <cellStyle name="Финансовый 7 3 2 2 2" xfId="4242"/>
    <cellStyle name="Финансовый 7 3 2 2 2 2" xfId="4833"/>
    <cellStyle name="Финансовый 7 3 2 2 2 3" xfId="5424"/>
    <cellStyle name="Финансовый 7 3 2 2 3" xfId="4243"/>
    <cellStyle name="Финансовый 7 3 2 2 3 2" xfId="4834"/>
    <cellStyle name="Финансовый 7 3 2 2 3 3" xfId="5425"/>
    <cellStyle name="Финансовый 7 3 2 2 4" xfId="4244"/>
    <cellStyle name="Финансовый 7 3 2 2 4 2" xfId="4835"/>
    <cellStyle name="Финансовый 7 3 2 2 4 3" xfId="5426"/>
    <cellStyle name="Финансовый 7 3 2 2 5" xfId="4245"/>
    <cellStyle name="Финансовый 7 3 2 2 5 2" xfId="4836"/>
    <cellStyle name="Финансовый 7 3 2 2 5 3" xfId="5427"/>
    <cellStyle name="Финансовый 7 3 2 2 6" xfId="4246"/>
    <cellStyle name="Финансовый 7 3 2 2 6 2" xfId="4837"/>
    <cellStyle name="Финансовый 7 3 2 2 6 3" xfId="5428"/>
    <cellStyle name="Финансовый 7 3 2 2 7" xfId="4247"/>
    <cellStyle name="Финансовый 7 3 2 2 7 2" xfId="4838"/>
    <cellStyle name="Финансовый 7 3 2 2 7 3" xfId="5429"/>
    <cellStyle name="Финансовый 7 3 2 2 8" xfId="4248"/>
    <cellStyle name="Финансовый 7 3 2 2 8 2" xfId="4839"/>
    <cellStyle name="Финансовый 7 3 2 2 8 3" xfId="5430"/>
    <cellStyle name="Финансовый 7 3 2 2 9" xfId="4249"/>
    <cellStyle name="Финансовый 7 3 2 2 9 2" xfId="4840"/>
    <cellStyle name="Финансовый 7 3 2 2 9 3" xfId="5431"/>
    <cellStyle name="Финансовый 7 3 2 3" xfId="4250"/>
    <cellStyle name="Финансовый 7 3 2 3 2" xfId="4841"/>
    <cellStyle name="Финансовый 7 3 2 3 3" xfId="5432"/>
    <cellStyle name="Финансовый 7 3 2 4" xfId="4251"/>
    <cellStyle name="Финансовый 7 3 2 4 2" xfId="4842"/>
    <cellStyle name="Финансовый 7 3 2 4 3" xfId="5433"/>
    <cellStyle name="Финансовый 7 3 2 5" xfId="4252"/>
    <cellStyle name="Финансовый 7 3 2 5 2" xfId="4843"/>
    <cellStyle name="Финансовый 7 3 2 5 3" xfId="5434"/>
    <cellStyle name="Финансовый 7 3 2 6" xfId="4253"/>
    <cellStyle name="Финансовый 7 3 2 6 2" xfId="4844"/>
    <cellStyle name="Финансовый 7 3 2 6 3" xfId="5435"/>
    <cellStyle name="Финансовый 7 3 2 7" xfId="4254"/>
    <cellStyle name="Финансовый 7 3 2 7 2" xfId="4845"/>
    <cellStyle name="Финансовый 7 3 2 7 3" xfId="5436"/>
    <cellStyle name="Финансовый 7 3 2 8" xfId="4255"/>
    <cellStyle name="Финансовый 7 3 2 8 2" xfId="4846"/>
    <cellStyle name="Финансовый 7 3 2 8 3" xfId="5437"/>
    <cellStyle name="Финансовый 7 3 2 9" xfId="4256"/>
    <cellStyle name="Финансовый 7 3 2 9 2" xfId="4847"/>
    <cellStyle name="Финансовый 7 3 2 9 3" xfId="5438"/>
    <cellStyle name="Финансовый 7 3 3" xfId="4257"/>
    <cellStyle name="Финансовый 7 3 3 10" xfId="4848"/>
    <cellStyle name="Финансовый 7 3 3 11" xfId="5439"/>
    <cellStyle name="Финансовый 7 3 3 2" xfId="4258"/>
    <cellStyle name="Финансовый 7 3 3 2 2" xfId="4849"/>
    <cellStyle name="Финансовый 7 3 3 2 3" xfId="5440"/>
    <cellStyle name="Финансовый 7 3 3 3" xfId="4259"/>
    <cellStyle name="Финансовый 7 3 3 3 2" xfId="4850"/>
    <cellStyle name="Финансовый 7 3 3 3 3" xfId="5441"/>
    <cellStyle name="Финансовый 7 3 3 4" xfId="4260"/>
    <cellStyle name="Финансовый 7 3 3 4 2" xfId="4851"/>
    <cellStyle name="Финансовый 7 3 3 4 3" xfId="5442"/>
    <cellStyle name="Финансовый 7 3 3 5" xfId="4261"/>
    <cellStyle name="Финансовый 7 3 3 5 2" xfId="4852"/>
    <cellStyle name="Финансовый 7 3 3 5 3" xfId="5443"/>
    <cellStyle name="Финансовый 7 3 3 6" xfId="4262"/>
    <cellStyle name="Финансовый 7 3 3 6 2" xfId="4853"/>
    <cellStyle name="Финансовый 7 3 3 6 3" xfId="5444"/>
    <cellStyle name="Финансовый 7 3 3 7" xfId="4263"/>
    <cellStyle name="Финансовый 7 3 3 7 2" xfId="4854"/>
    <cellStyle name="Финансовый 7 3 3 7 3" xfId="5445"/>
    <cellStyle name="Финансовый 7 3 3 8" xfId="4264"/>
    <cellStyle name="Финансовый 7 3 3 8 2" xfId="4855"/>
    <cellStyle name="Финансовый 7 3 3 8 3" xfId="5446"/>
    <cellStyle name="Финансовый 7 3 3 9" xfId="4265"/>
    <cellStyle name="Финансовый 7 3 3 9 2" xfId="4856"/>
    <cellStyle name="Финансовый 7 3 3 9 3" xfId="5447"/>
    <cellStyle name="Финансовый 7 3 4" xfId="4266"/>
    <cellStyle name="Финансовый 7 3 4 2" xfId="4857"/>
    <cellStyle name="Финансовый 7 3 4 3" xfId="5448"/>
    <cellStyle name="Финансовый 7 3 5" xfId="4267"/>
    <cellStyle name="Финансовый 7 3 5 2" xfId="4858"/>
    <cellStyle name="Финансовый 7 3 5 3" xfId="5449"/>
    <cellStyle name="Финансовый 7 3 6" xfId="4268"/>
    <cellStyle name="Финансовый 7 3 6 2" xfId="4859"/>
    <cellStyle name="Финансовый 7 3 6 3" xfId="5450"/>
    <cellStyle name="Финансовый 7 3 7" xfId="4269"/>
    <cellStyle name="Финансовый 7 3 7 2" xfId="4860"/>
    <cellStyle name="Финансовый 7 3 7 3" xfId="5451"/>
    <cellStyle name="Финансовый 7 3 8" xfId="4270"/>
    <cellStyle name="Финансовый 7 3 8 2" xfId="4861"/>
    <cellStyle name="Финансовый 7 3 8 3" xfId="5452"/>
    <cellStyle name="Финансовый 7 3 9" xfId="4271"/>
    <cellStyle name="Финансовый 7 3 9 2" xfId="4862"/>
    <cellStyle name="Финансовый 7 3 9 3" xfId="5453"/>
    <cellStyle name="Финансовый 7 4" xfId="4272"/>
    <cellStyle name="Финансовый 7 4 10" xfId="4273"/>
    <cellStyle name="Финансовый 7 4 10 2" xfId="4864"/>
    <cellStyle name="Финансовый 7 4 10 3" xfId="5455"/>
    <cellStyle name="Финансовый 7 4 11" xfId="4274"/>
    <cellStyle name="Финансовый 7 4 11 2" xfId="4865"/>
    <cellStyle name="Финансовый 7 4 11 3" xfId="5456"/>
    <cellStyle name="Финансовый 7 4 12" xfId="4275"/>
    <cellStyle name="Финансовый 7 4 12 2" xfId="4866"/>
    <cellStyle name="Финансовый 7 4 12 3" xfId="5457"/>
    <cellStyle name="Финансовый 7 4 13" xfId="4863"/>
    <cellStyle name="Финансовый 7 4 14" xfId="5454"/>
    <cellStyle name="Финансовый 7 4 2" xfId="4276"/>
    <cellStyle name="Финансовый 7 4 2 10" xfId="4277"/>
    <cellStyle name="Финансовый 7 4 2 10 2" xfId="4868"/>
    <cellStyle name="Финансовый 7 4 2 10 3" xfId="5459"/>
    <cellStyle name="Финансовый 7 4 2 11" xfId="4278"/>
    <cellStyle name="Финансовый 7 4 2 11 2" xfId="4869"/>
    <cellStyle name="Финансовый 7 4 2 11 3" xfId="5460"/>
    <cellStyle name="Финансовый 7 4 2 12" xfId="4279"/>
    <cellStyle name="Финансовый 7 4 2 12 2" xfId="4870"/>
    <cellStyle name="Финансовый 7 4 2 12 3" xfId="5461"/>
    <cellStyle name="Финансовый 7 4 2 13" xfId="4867"/>
    <cellStyle name="Финансовый 7 4 2 14" xfId="5458"/>
    <cellStyle name="Финансовый 7 4 2 2" xfId="4280"/>
    <cellStyle name="Финансовый 7 4 2 2 10" xfId="4281"/>
    <cellStyle name="Финансовый 7 4 2 2 10 2" xfId="4872"/>
    <cellStyle name="Финансовый 7 4 2 2 10 3" xfId="5463"/>
    <cellStyle name="Финансовый 7 4 2 2 11" xfId="4282"/>
    <cellStyle name="Финансовый 7 4 2 2 11 2" xfId="4873"/>
    <cellStyle name="Финансовый 7 4 2 2 11 3" xfId="5464"/>
    <cellStyle name="Финансовый 7 4 2 2 12" xfId="4283"/>
    <cellStyle name="Финансовый 7 4 2 2 12 2" xfId="4874"/>
    <cellStyle name="Финансовый 7 4 2 2 12 3" xfId="5465"/>
    <cellStyle name="Финансовый 7 4 2 2 13" xfId="4284"/>
    <cellStyle name="Финансовый 7 4 2 2 13 2" xfId="4875"/>
    <cellStyle name="Финансовый 7 4 2 2 13 3" xfId="5466"/>
    <cellStyle name="Финансовый 7 4 2 2 14" xfId="4871"/>
    <cellStyle name="Финансовый 7 4 2 2 15" xfId="5462"/>
    <cellStyle name="Финансовый 7 4 2 2 2" xfId="4285"/>
    <cellStyle name="Финансовый 7 4 2 2 2 10" xfId="4286"/>
    <cellStyle name="Финансовый 7 4 2 2 2 10 2" xfId="4877"/>
    <cellStyle name="Финансовый 7 4 2 2 2 10 3" xfId="5468"/>
    <cellStyle name="Финансовый 7 4 2 2 2 11" xfId="4287"/>
    <cellStyle name="Финансовый 7 4 2 2 2 11 2" xfId="4878"/>
    <cellStyle name="Финансовый 7 4 2 2 2 11 3" xfId="5469"/>
    <cellStyle name="Финансовый 7 4 2 2 2 12" xfId="4876"/>
    <cellStyle name="Финансовый 7 4 2 2 2 13" xfId="5467"/>
    <cellStyle name="Финансовый 7 4 2 2 2 2" xfId="4288"/>
    <cellStyle name="Финансовый 7 4 2 2 2 2 10" xfId="4289"/>
    <cellStyle name="Финансовый 7 4 2 2 2 2 10 2" xfId="4880"/>
    <cellStyle name="Финансовый 7 4 2 2 2 2 10 3" xfId="5471"/>
    <cellStyle name="Финансовый 7 4 2 2 2 2 11" xfId="4879"/>
    <cellStyle name="Финансовый 7 4 2 2 2 2 12" xfId="5470"/>
    <cellStyle name="Финансовый 7 4 2 2 2 2 2" xfId="4290"/>
    <cellStyle name="Финансовый 7 4 2 2 2 2 2 10" xfId="4881"/>
    <cellStyle name="Финансовый 7 4 2 2 2 2 2 11" xfId="5472"/>
    <cellStyle name="Финансовый 7 4 2 2 2 2 2 2" xfId="4291"/>
    <cellStyle name="Финансовый 7 4 2 2 2 2 2 2 2" xfId="4882"/>
    <cellStyle name="Финансовый 7 4 2 2 2 2 2 2 3" xfId="5473"/>
    <cellStyle name="Финансовый 7 4 2 2 2 2 2 3" xfId="4292"/>
    <cellStyle name="Финансовый 7 4 2 2 2 2 2 3 2" xfId="4883"/>
    <cellStyle name="Финансовый 7 4 2 2 2 2 2 3 3" xfId="5474"/>
    <cellStyle name="Финансовый 7 4 2 2 2 2 2 4" xfId="4293"/>
    <cellStyle name="Финансовый 7 4 2 2 2 2 2 4 2" xfId="4884"/>
    <cellStyle name="Финансовый 7 4 2 2 2 2 2 4 3" xfId="5475"/>
    <cellStyle name="Финансовый 7 4 2 2 2 2 2 5" xfId="4294"/>
    <cellStyle name="Финансовый 7 4 2 2 2 2 2 5 2" xfId="4885"/>
    <cellStyle name="Финансовый 7 4 2 2 2 2 2 5 3" xfId="5476"/>
    <cellStyle name="Финансовый 7 4 2 2 2 2 2 6" xfId="4295"/>
    <cellStyle name="Финансовый 7 4 2 2 2 2 2 6 2" xfId="4886"/>
    <cellStyle name="Финансовый 7 4 2 2 2 2 2 6 3" xfId="5477"/>
    <cellStyle name="Финансовый 7 4 2 2 2 2 2 7" xfId="4296"/>
    <cellStyle name="Финансовый 7 4 2 2 2 2 2 7 2" xfId="4887"/>
    <cellStyle name="Финансовый 7 4 2 2 2 2 2 7 3" xfId="5478"/>
    <cellStyle name="Финансовый 7 4 2 2 2 2 2 8" xfId="4297"/>
    <cellStyle name="Финансовый 7 4 2 2 2 2 2 8 2" xfId="4888"/>
    <cellStyle name="Финансовый 7 4 2 2 2 2 2 8 3" xfId="5479"/>
    <cellStyle name="Финансовый 7 4 2 2 2 2 2 9" xfId="4298"/>
    <cellStyle name="Финансовый 7 4 2 2 2 2 2 9 2" xfId="4889"/>
    <cellStyle name="Финансовый 7 4 2 2 2 2 2 9 3" xfId="5480"/>
    <cellStyle name="Финансовый 7 4 2 2 2 2 3" xfId="4299"/>
    <cellStyle name="Финансовый 7 4 2 2 2 2 3 2" xfId="4890"/>
    <cellStyle name="Финансовый 7 4 2 2 2 2 3 3" xfId="5481"/>
    <cellStyle name="Финансовый 7 4 2 2 2 2 4" xfId="4300"/>
    <cellStyle name="Финансовый 7 4 2 2 2 2 4 2" xfId="4891"/>
    <cellStyle name="Финансовый 7 4 2 2 2 2 4 3" xfId="5482"/>
    <cellStyle name="Финансовый 7 4 2 2 2 2 5" xfId="4301"/>
    <cellStyle name="Финансовый 7 4 2 2 2 2 5 2" xfId="4892"/>
    <cellStyle name="Финансовый 7 4 2 2 2 2 5 3" xfId="5483"/>
    <cellStyle name="Финансовый 7 4 2 2 2 2 6" xfId="4302"/>
    <cellStyle name="Финансовый 7 4 2 2 2 2 6 2" xfId="4893"/>
    <cellStyle name="Финансовый 7 4 2 2 2 2 6 3" xfId="5484"/>
    <cellStyle name="Финансовый 7 4 2 2 2 2 7" xfId="4303"/>
    <cellStyle name="Финансовый 7 4 2 2 2 2 7 2" xfId="4894"/>
    <cellStyle name="Финансовый 7 4 2 2 2 2 7 3" xfId="5485"/>
    <cellStyle name="Финансовый 7 4 2 2 2 2 8" xfId="4304"/>
    <cellStyle name="Финансовый 7 4 2 2 2 2 8 2" xfId="4895"/>
    <cellStyle name="Финансовый 7 4 2 2 2 2 8 3" xfId="5486"/>
    <cellStyle name="Финансовый 7 4 2 2 2 2 9" xfId="4305"/>
    <cellStyle name="Финансовый 7 4 2 2 2 2 9 2" xfId="4896"/>
    <cellStyle name="Финансовый 7 4 2 2 2 2 9 3" xfId="5487"/>
    <cellStyle name="Финансовый 7 4 2 2 2 3" xfId="4306"/>
    <cellStyle name="Финансовый 7 4 2 2 2 3 10" xfId="4897"/>
    <cellStyle name="Финансовый 7 4 2 2 2 3 11" xfId="5488"/>
    <cellStyle name="Финансовый 7 4 2 2 2 3 2" xfId="4307"/>
    <cellStyle name="Финансовый 7 4 2 2 2 3 2 2" xfId="4898"/>
    <cellStyle name="Финансовый 7 4 2 2 2 3 2 3" xfId="5489"/>
    <cellStyle name="Финансовый 7 4 2 2 2 3 3" xfId="4308"/>
    <cellStyle name="Финансовый 7 4 2 2 2 3 3 2" xfId="4899"/>
    <cellStyle name="Финансовый 7 4 2 2 2 3 3 3" xfId="5490"/>
    <cellStyle name="Финансовый 7 4 2 2 2 3 4" xfId="4309"/>
    <cellStyle name="Финансовый 7 4 2 2 2 3 4 2" xfId="4900"/>
    <cellStyle name="Финансовый 7 4 2 2 2 3 4 3" xfId="5491"/>
    <cellStyle name="Финансовый 7 4 2 2 2 3 5" xfId="4310"/>
    <cellStyle name="Финансовый 7 4 2 2 2 3 5 2" xfId="4901"/>
    <cellStyle name="Финансовый 7 4 2 2 2 3 5 3" xfId="5492"/>
    <cellStyle name="Финансовый 7 4 2 2 2 3 6" xfId="4311"/>
    <cellStyle name="Финансовый 7 4 2 2 2 3 6 2" xfId="4902"/>
    <cellStyle name="Финансовый 7 4 2 2 2 3 6 3" xfId="5493"/>
    <cellStyle name="Финансовый 7 4 2 2 2 3 7" xfId="4312"/>
    <cellStyle name="Финансовый 7 4 2 2 2 3 7 2" xfId="4903"/>
    <cellStyle name="Финансовый 7 4 2 2 2 3 7 3" xfId="5494"/>
    <cellStyle name="Финансовый 7 4 2 2 2 3 8" xfId="4313"/>
    <cellStyle name="Финансовый 7 4 2 2 2 3 8 2" xfId="4904"/>
    <cellStyle name="Финансовый 7 4 2 2 2 3 8 3" xfId="5495"/>
    <cellStyle name="Финансовый 7 4 2 2 2 3 9" xfId="4314"/>
    <cellStyle name="Финансовый 7 4 2 2 2 3 9 2" xfId="4905"/>
    <cellStyle name="Финансовый 7 4 2 2 2 3 9 3" xfId="5496"/>
    <cellStyle name="Финансовый 7 4 2 2 2 4" xfId="4315"/>
    <cellStyle name="Финансовый 7 4 2 2 2 4 2" xfId="4906"/>
    <cellStyle name="Финансовый 7 4 2 2 2 4 3" xfId="5497"/>
    <cellStyle name="Финансовый 7 4 2 2 2 5" xfId="4316"/>
    <cellStyle name="Финансовый 7 4 2 2 2 5 2" xfId="4907"/>
    <cellStyle name="Финансовый 7 4 2 2 2 5 3" xfId="5498"/>
    <cellStyle name="Финансовый 7 4 2 2 2 6" xfId="4317"/>
    <cellStyle name="Финансовый 7 4 2 2 2 6 2" xfId="4908"/>
    <cellStyle name="Финансовый 7 4 2 2 2 6 3" xfId="5499"/>
    <cellStyle name="Финансовый 7 4 2 2 2 7" xfId="4318"/>
    <cellStyle name="Финансовый 7 4 2 2 2 7 2" xfId="4909"/>
    <cellStyle name="Финансовый 7 4 2 2 2 7 3" xfId="5500"/>
    <cellStyle name="Финансовый 7 4 2 2 2 8" xfId="4319"/>
    <cellStyle name="Финансовый 7 4 2 2 2 8 2" xfId="4910"/>
    <cellStyle name="Финансовый 7 4 2 2 2 8 3" xfId="5501"/>
    <cellStyle name="Финансовый 7 4 2 2 2 9" xfId="4320"/>
    <cellStyle name="Финансовый 7 4 2 2 2 9 2" xfId="4911"/>
    <cellStyle name="Финансовый 7 4 2 2 2 9 3" xfId="5502"/>
    <cellStyle name="Финансовый 7 4 2 2 3" xfId="4321"/>
    <cellStyle name="Финансовый 7 4 2 2 3 10" xfId="4322"/>
    <cellStyle name="Финансовый 7 4 2 2 3 10 2" xfId="4913"/>
    <cellStyle name="Финансовый 7 4 2 2 3 10 3" xfId="5504"/>
    <cellStyle name="Финансовый 7 4 2 2 3 11" xfId="4323"/>
    <cellStyle name="Финансовый 7 4 2 2 3 11 2" xfId="4914"/>
    <cellStyle name="Финансовый 7 4 2 2 3 11 3" xfId="5505"/>
    <cellStyle name="Финансовый 7 4 2 2 3 12" xfId="4324"/>
    <cellStyle name="Финансовый 7 4 2 2 3 12 2" xfId="4915"/>
    <cellStyle name="Финансовый 7 4 2 2 3 12 3" xfId="5506"/>
    <cellStyle name="Финансовый 7 4 2 2 3 13" xfId="4912"/>
    <cellStyle name="Финансовый 7 4 2 2 3 14" xfId="5503"/>
    <cellStyle name="Финансовый 7 4 2 2 3 2" xfId="4325"/>
    <cellStyle name="Финансовый 7 4 2 2 3 2 10" xfId="4326"/>
    <cellStyle name="Финансовый 7 4 2 2 3 2 10 2" xfId="4917"/>
    <cellStyle name="Финансовый 7 4 2 2 3 2 10 3" xfId="5508"/>
    <cellStyle name="Финансовый 7 4 2 2 3 2 11" xfId="4327"/>
    <cellStyle name="Финансовый 7 4 2 2 3 2 11 2" xfId="4918"/>
    <cellStyle name="Финансовый 7 4 2 2 3 2 11 3" xfId="5509"/>
    <cellStyle name="Финансовый 7 4 2 2 3 2 12" xfId="4328"/>
    <cellStyle name="Финансовый 7 4 2 2 3 2 12 2" xfId="4919"/>
    <cellStyle name="Финансовый 7 4 2 2 3 2 12 3" xfId="5510"/>
    <cellStyle name="Финансовый 7 4 2 2 3 2 13" xfId="4329"/>
    <cellStyle name="Финансовый 7 4 2 2 3 2 13 2" xfId="4920"/>
    <cellStyle name="Финансовый 7 4 2 2 3 2 13 3" xfId="5511"/>
    <cellStyle name="Финансовый 7 4 2 2 3 2 14" xfId="4916"/>
    <cellStyle name="Финансовый 7 4 2 2 3 2 15" xfId="5507"/>
    <cellStyle name="Финансовый 7 4 2 2 3 2 2" xfId="4330"/>
    <cellStyle name="Финансовый 7 4 2 2 3 2 2 10" xfId="4331"/>
    <cellStyle name="Финансовый 7 4 2 2 3 2 2 10 2" xfId="4922"/>
    <cellStyle name="Финансовый 7 4 2 2 3 2 2 10 3" xfId="5513"/>
    <cellStyle name="Финансовый 7 4 2 2 3 2 2 11" xfId="4921"/>
    <cellStyle name="Финансовый 7 4 2 2 3 2 2 12" xfId="5512"/>
    <cellStyle name="Финансовый 7 4 2 2 3 2 2 2" xfId="4332"/>
    <cellStyle name="Финансовый 7 4 2 2 3 2 2 2 10" xfId="4923"/>
    <cellStyle name="Финансовый 7 4 2 2 3 2 2 2 11" xfId="5514"/>
    <cellStyle name="Финансовый 7 4 2 2 3 2 2 2 2" xfId="4333"/>
    <cellStyle name="Финансовый 7 4 2 2 3 2 2 2 2 2" xfId="4924"/>
    <cellStyle name="Финансовый 7 4 2 2 3 2 2 2 2 3" xfId="5515"/>
    <cellStyle name="Финансовый 7 4 2 2 3 2 2 2 3" xfId="4334"/>
    <cellStyle name="Финансовый 7 4 2 2 3 2 2 2 3 2" xfId="4925"/>
    <cellStyle name="Финансовый 7 4 2 2 3 2 2 2 3 3" xfId="5516"/>
    <cellStyle name="Финансовый 7 4 2 2 3 2 2 2 4" xfId="4335"/>
    <cellStyle name="Финансовый 7 4 2 2 3 2 2 2 4 2" xfId="4926"/>
    <cellStyle name="Финансовый 7 4 2 2 3 2 2 2 4 3" xfId="5517"/>
    <cellStyle name="Финансовый 7 4 2 2 3 2 2 2 5" xfId="4336"/>
    <cellStyle name="Финансовый 7 4 2 2 3 2 2 2 5 2" xfId="4927"/>
    <cellStyle name="Финансовый 7 4 2 2 3 2 2 2 5 3" xfId="5518"/>
    <cellStyle name="Финансовый 7 4 2 2 3 2 2 2 6" xfId="4337"/>
    <cellStyle name="Финансовый 7 4 2 2 3 2 2 2 6 2" xfId="4928"/>
    <cellStyle name="Финансовый 7 4 2 2 3 2 2 2 6 3" xfId="5519"/>
    <cellStyle name="Финансовый 7 4 2 2 3 2 2 2 7" xfId="4338"/>
    <cellStyle name="Финансовый 7 4 2 2 3 2 2 2 7 2" xfId="4929"/>
    <cellStyle name="Финансовый 7 4 2 2 3 2 2 2 7 3" xfId="5520"/>
    <cellStyle name="Финансовый 7 4 2 2 3 2 2 2 8" xfId="4339"/>
    <cellStyle name="Финансовый 7 4 2 2 3 2 2 2 8 2" xfId="4930"/>
    <cellStyle name="Финансовый 7 4 2 2 3 2 2 2 8 3" xfId="5521"/>
    <cellStyle name="Финансовый 7 4 2 2 3 2 2 2 9" xfId="4340"/>
    <cellStyle name="Финансовый 7 4 2 2 3 2 2 2 9 2" xfId="4931"/>
    <cellStyle name="Финансовый 7 4 2 2 3 2 2 2 9 3" xfId="5522"/>
    <cellStyle name="Финансовый 7 4 2 2 3 2 2 3" xfId="4341"/>
    <cellStyle name="Финансовый 7 4 2 2 3 2 2 3 2" xfId="4932"/>
    <cellStyle name="Финансовый 7 4 2 2 3 2 2 3 3" xfId="5523"/>
    <cellStyle name="Финансовый 7 4 2 2 3 2 2 4" xfId="4342"/>
    <cellStyle name="Финансовый 7 4 2 2 3 2 2 4 2" xfId="4933"/>
    <cellStyle name="Финансовый 7 4 2 2 3 2 2 4 3" xfId="5524"/>
    <cellStyle name="Финансовый 7 4 2 2 3 2 2 5" xfId="4343"/>
    <cellStyle name="Финансовый 7 4 2 2 3 2 2 5 2" xfId="4934"/>
    <cellStyle name="Финансовый 7 4 2 2 3 2 2 5 3" xfId="5525"/>
    <cellStyle name="Финансовый 7 4 2 2 3 2 2 6" xfId="4344"/>
    <cellStyle name="Финансовый 7 4 2 2 3 2 2 6 2" xfId="4935"/>
    <cellStyle name="Финансовый 7 4 2 2 3 2 2 6 3" xfId="5526"/>
    <cellStyle name="Финансовый 7 4 2 2 3 2 2 7" xfId="4345"/>
    <cellStyle name="Финансовый 7 4 2 2 3 2 2 7 2" xfId="4936"/>
    <cellStyle name="Финансовый 7 4 2 2 3 2 2 7 3" xfId="5527"/>
    <cellStyle name="Финансовый 7 4 2 2 3 2 2 8" xfId="4346"/>
    <cellStyle name="Финансовый 7 4 2 2 3 2 2 8 2" xfId="4937"/>
    <cellStyle name="Финансовый 7 4 2 2 3 2 2 8 3" xfId="5528"/>
    <cellStyle name="Финансовый 7 4 2 2 3 2 2 9" xfId="4347"/>
    <cellStyle name="Финансовый 7 4 2 2 3 2 2 9 2" xfId="4938"/>
    <cellStyle name="Финансовый 7 4 2 2 3 2 2 9 3" xfId="5529"/>
    <cellStyle name="Финансовый 7 4 2 2 3 2 3" xfId="4348"/>
    <cellStyle name="Финансовый 7 4 2 2 3 2 3 10" xfId="4349"/>
    <cellStyle name="Финансовый 7 4 2 2 3 2 3 10 2" xfId="4940"/>
    <cellStyle name="Финансовый 7 4 2 2 3 2 3 10 3" xfId="5531"/>
    <cellStyle name="Финансовый 7 4 2 2 3 2 3 11" xfId="4939"/>
    <cellStyle name="Финансовый 7 4 2 2 3 2 3 12" xfId="5530"/>
    <cellStyle name="Финансовый 7 4 2 2 3 2 3 2" xfId="4350"/>
    <cellStyle name="Финансовый 7 4 2 2 3 2 3 2 10" xfId="4941"/>
    <cellStyle name="Финансовый 7 4 2 2 3 2 3 2 11" xfId="5532"/>
    <cellStyle name="Финансовый 7 4 2 2 3 2 3 2 2" xfId="4351"/>
    <cellStyle name="Финансовый 7 4 2 2 3 2 3 2 2 2" xfId="4942"/>
    <cellStyle name="Финансовый 7 4 2 2 3 2 3 2 2 3" xfId="5533"/>
    <cellStyle name="Финансовый 7 4 2 2 3 2 3 2 3" xfId="4352"/>
    <cellStyle name="Финансовый 7 4 2 2 3 2 3 2 3 2" xfId="4943"/>
    <cellStyle name="Финансовый 7 4 2 2 3 2 3 2 3 3" xfId="5534"/>
    <cellStyle name="Финансовый 7 4 2 2 3 2 3 2 4" xfId="4353"/>
    <cellStyle name="Финансовый 7 4 2 2 3 2 3 2 4 2" xfId="4944"/>
    <cellStyle name="Финансовый 7 4 2 2 3 2 3 2 4 3" xfId="5535"/>
    <cellStyle name="Финансовый 7 4 2 2 3 2 3 2 5" xfId="4354"/>
    <cellStyle name="Финансовый 7 4 2 2 3 2 3 2 5 2" xfId="4945"/>
    <cellStyle name="Финансовый 7 4 2 2 3 2 3 2 5 3" xfId="5536"/>
    <cellStyle name="Финансовый 7 4 2 2 3 2 3 2 6" xfId="4355"/>
    <cellStyle name="Финансовый 7 4 2 2 3 2 3 2 6 2" xfId="4946"/>
    <cellStyle name="Финансовый 7 4 2 2 3 2 3 2 6 3" xfId="5537"/>
    <cellStyle name="Финансовый 7 4 2 2 3 2 3 2 7" xfId="4356"/>
    <cellStyle name="Финансовый 7 4 2 2 3 2 3 2 7 2" xfId="4947"/>
    <cellStyle name="Финансовый 7 4 2 2 3 2 3 2 7 3" xfId="5538"/>
    <cellStyle name="Финансовый 7 4 2 2 3 2 3 2 8" xfId="4357"/>
    <cellStyle name="Финансовый 7 4 2 2 3 2 3 2 8 2" xfId="4948"/>
    <cellStyle name="Финансовый 7 4 2 2 3 2 3 2 8 3" xfId="5539"/>
    <cellStyle name="Финансовый 7 4 2 2 3 2 3 2 9" xfId="4358"/>
    <cellStyle name="Финансовый 7 4 2 2 3 2 3 2 9 2" xfId="4949"/>
    <cellStyle name="Финансовый 7 4 2 2 3 2 3 2 9 3" xfId="5540"/>
    <cellStyle name="Финансовый 7 4 2 2 3 2 3 3" xfId="4359"/>
    <cellStyle name="Финансовый 7 4 2 2 3 2 3 3 2" xfId="4950"/>
    <cellStyle name="Финансовый 7 4 2 2 3 2 3 3 3" xfId="5541"/>
    <cellStyle name="Финансовый 7 4 2 2 3 2 3 4" xfId="4360"/>
    <cellStyle name="Финансовый 7 4 2 2 3 2 3 4 2" xfId="4951"/>
    <cellStyle name="Финансовый 7 4 2 2 3 2 3 4 3" xfId="5542"/>
    <cellStyle name="Финансовый 7 4 2 2 3 2 3 5" xfId="4361"/>
    <cellStyle name="Финансовый 7 4 2 2 3 2 3 5 2" xfId="4952"/>
    <cellStyle name="Финансовый 7 4 2 2 3 2 3 5 3" xfId="5543"/>
    <cellStyle name="Финансовый 7 4 2 2 3 2 3 6" xfId="4362"/>
    <cellStyle name="Финансовый 7 4 2 2 3 2 3 6 2" xfId="4953"/>
    <cellStyle name="Финансовый 7 4 2 2 3 2 3 6 3" xfId="5544"/>
    <cellStyle name="Финансовый 7 4 2 2 3 2 3 7" xfId="4363"/>
    <cellStyle name="Финансовый 7 4 2 2 3 2 3 7 2" xfId="4954"/>
    <cellStyle name="Финансовый 7 4 2 2 3 2 3 7 3" xfId="5545"/>
    <cellStyle name="Финансовый 7 4 2 2 3 2 3 8" xfId="4364"/>
    <cellStyle name="Финансовый 7 4 2 2 3 2 3 8 2" xfId="4955"/>
    <cellStyle name="Финансовый 7 4 2 2 3 2 3 8 3" xfId="5546"/>
    <cellStyle name="Финансовый 7 4 2 2 3 2 3 9" xfId="4365"/>
    <cellStyle name="Финансовый 7 4 2 2 3 2 3 9 2" xfId="4956"/>
    <cellStyle name="Финансовый 7 4 2 2 3 2 3 9 3" xfId="5547"/>
    <cellStyle name="Финансовый 7 4 2 2 3 2 4" xfId="4366"/>
    <cellStyle name="Финансовый 7 4 2 2 3 2 4 10" xfId="4367"/>
    <cellStyle name="Финансовый 7 4 2 2 3 2 4 10 2" xfId="4958"/>
    <cellStyle name="Финансовый 7 4 2 2 3 2 4 10 3" xfId="5549"/>
    <cellStyle name="Финансовый 7 4 2 2 3 2 4 11" xfId="4957"/>
    <cellStyle name="Финансовый 7 4 2 2 3 2 4 12" xfId="5548"/>
    <cellStyle name="Финансовый 7 4 2 2 3 2 4 2" xfId="4368"/>
    <cellStyle name="Финансовый 7 4 2 2 3 2 4 2 10" xfId="4959"/>
    <cellStyle name="Финансовый 7 4 2 2 3 2 4 2 11" xfId="5550"/>
    <cellStyle name="Финансовый 7 4 2 2 3 2 4 2 2" xfId="4369"/>
    <cellStyle name="Финансовый 7 4 2 2 3 2 4 2 2 2" xfId="4960"/>
    <cellStyle name="Финансовый 7 4 2 2 3 2 4 2 2 3" xfId="5551"/>
    <cellStyle name="Финансовый 7 4 2 2 3 2 4 2 3" xfId="4370"/>
    <cellStyle name="Финансовый 7 4 2 2 3 2 4 2 3 2" xfId="4961"/>
    <cellStyle name="Финансовый 7 4 2 2 3 2 4 2 3 3" xfId="5552"/>
    <cellStyle name="Финансовый 7 4 2 2 3 2 4 2 4" xfId="4371"/>
    <cellStyle name="Финансовый 7 4 2 2 3 2 4 2 4 2" xfId="4962"/>
    <cellStyle name="Финансовый 7 4 2 2 3 2 4 2 4 3" xfId="5553"/>
    <cellStyle name="Финансовый 7 4 2 2 3 2 4 2 5" xfId="4372"/>
    <cellStyle name="Финансовый 7 4 2 2 3 2 4 2 5 2" xfId="4963"/>
    <cellStyle name="Финансовый 7 4 2 2 3 2 4 2 5 3" xfId="5554"/>
    <cellStyle name="Финансовый 7 4 2 2 3 2 4 2 6" xfId="4373"/>
    <cellStyle name="Финансовый 7 4 2 2 3 2 4 2 6 2" xfId="4964"/>
    <cellStyle name="Финансовый 7 4 2 2 3 2 4 2 6 3" xfId="5555"/>
    <cellStyle name="Финансовый 7 4 2 2 3 2 4 2 7" xfId="4374"/>
    <cellStyle name="Финансовый 7 4 2 2 3 2 4 2 7 2" xfId="4965"/>
    <cellStyle name="Финансовый 7 4 2 2 3 2 4 2 7 3" xfId="5556"/>
    <cellStyle name="Финансовый 7 4 2 2 3 2 4 2 8" xfId="4375"/>
    <cellStyle name="Финансовый 7 4 2 2 3 2 4 2 8 2" xfId="4966"/>
    <cellStyle name="Финансовый 7 4 2 2 3 2 4 2 8 3" xfId="5557"/>
    <cellStyle name="Финансовый 7 4 2 2 3 2 4 2 9" xfId="4376"/>
    <cellStyle name="Финансовый 7 4 2 2 3 2 4 2 9 2" xfId="4967"/>
    <cellStyle name="Финансовый 7 4 2 2 3 2 4 2 9 3" xfId="5558"/>
    <cellStyle name="Финансовый 7 4 2 2 3 2 4 3" xfId="4377"/>
    <cellStyle name="Финансовый 7 4 2 2 3 2 4 3 2" xfId="4968"/>
    <cellStyle name="Финансовый 7 4 2 2 3 2 4 3 3" xfId="5559"/>
    <cellStyle name="Финансовый 7 4 2 2 3 2 4 4" xfId="4378"/>
    <cellStyle name="Финансовый 7 4 2 2 3 2 4 4 2" xfId="4969"/>
    <cellStyle name="Финансовый 7 4 2 2 3 2 4 4 3" xfId="5560"/>
    <cellStyle name="Финансовый 7 4 2 2 3 2 4 5" xfId="4379"/>
    <cellStyle name="Финансовый 7 4 2 2 3 2 4 5 2" xfId="4970"/>
    <cellStyle name="Финансовый 7 4 2 2 3 2 4 5 3" xfId="5561"/>
    <cellStyle name="Финансовый 7 4 2 2 3 2 4 6" xfId="4380"/>
    <cellStyle name="Финансовый 7 4 2 2 3 2 4 6 2" xfId="4971"/>
    <cellStyle name="Финансовый 7 4 2 2 3 2 4 6 3" xfId="5562"/>
    <cellStyle name="Финансовый 7 4 2 2 3 2 4 7" xfId="4381"/>
    <cellStyle name="Финансовый 7 4 2 2 3 2 4 7 2" xfId="4972"/>
    <cellStyle name="Финансовый 7 4 2 2 3 2 4 7 3" xfId="5563"/>
    <cellStyle name="Финансовый 7 4 2 2 3 2 4 8" xfId="4382"/>
    <cellStyle name="Финансовый 7 4 2 2 3 2 4 8 2" xfId="4973"/>
    <cellStyle name="Финансовый 7 4 2 2 3 2 4 8 3" xfId="5564"/>
    <cellStyle name="Финансовый 7 4 2 2 3 2 4 9" xfId="4383"/>
    <cellStyle name="Финансовый 7 4 2 2 3 2 4 9 2" xfId="4974"/>
    <cellStyle name="Финансовый 7 4 2 2 3 2 4 9 3" xfId="5565"/>
    <cellStyle name="Финансовый 7 4 2 2 3 2 5" xfId="4384"/>
    <cellStyle name="Финансовый 7 4 2 2 3 2 5 10" xfId="4975"/>
    <cellStyle name="Финансовый 7 4 2 2 3 2 5 11" xfId="5566"/>
    <cellStyle name="Финансовый 7 4 2 2 3 2 5 2" xfId="4385"/>
    <cellStyle name="Финансовый 7 4 2 2 3 2 5 2 2" xfId="4976"/>
    <cellStyle name="Финансовый 7 4 2 2 3 2 5 2 3" xfId="5567"/>
    <cellStyle name="Финансовый 7 4 2 2 3 2 5 3" xfId="4386"/>
    <cellStyle name="Финансовый 7 4 2 2 3 2 5 3 2" xfId="4977"/>
    <cellStyle name="Финансовый 7 4 2 2 3 2 5 3 3" xfId="5568"/>
    <cellStyle name="Финансовый 7 4 2 2 3 2 5 4" xfId="4387"/>
    <cellStyle name="Финансовый 7 4 2 2 3 2 5 4 2" xfId="4978"/>
    <cellStyle name="Финансовый 7 4 2 2 3 2 5 4 3" xfId="5569"/>
    <cellStyle name="Финансовый 7 4 2 2 3 2 5 5" xfId="4388"/>
    <cellStyle name="Финансовый 7 4 2 2 3 2 5 5 2" xfId="4979"/>
    <cellStyle name="Финансовый 7 4 2 2 3 2 5 5 3" xfId="5570"/>
    <cellStyle name="Финансовый 7 4 2 2 3 2 5 6" xfId="4389"/>
    <cellStyle name="Финансовый 7 4 2 2 3 2 5 6 2" xfId="4980"/>
    <cellStyle name="Финансовый 7 4 2 2 3 2 5 6 3" xfId="5571"/>
    <cellStyle name="Финансовый 7 4 2 2 3 2 5 7" xfId="4390"/>
    <cellStyle name="Финансовый 7 4 2 2 3 2 5 7 2" xfId="4981"/>
    <cellStyle name="Финансовый 7 4 2 2 3 2 5 7 3" xfId="5572"/>
    <cellStyle name="Финансовый 7 4 2 2 3 2 5 8" xfId="4391"/>
    <cellStyle name="Финансовый 7 4 2 2 3 2 5 8 2" xfId="4982"/>
    <cellStyle name="Финансовый 7 4 2 2 3 2 5 8 3" xfId="5573"/>
    <cellStyle name="Финансовый 7 4 2 2 3 2 5 9" xfId="4392"/>
    <cellStyle name="Финансовый 7 4 2 2 3 2 5 9 2" xfId="4983"/>
    <cellStyle name="Финансовый 7 4 2 2 3 2 5 9 3" xfId="5574"/>
    <cellStyle name="Финансовый 7 4 2 2 3 2 6" xfId="4393"/>
    <cellStyle name="Финансовый 7 4 2 2 3 2 6 2" xfId="4984"/>
    <cellStyle name="Финансовый 7 4 2 2 3 2 6 3" xfId="5575"/>
    <cellStyle name="Финансовый 7 4 2 2 3 2 7" xfId="4394"/>
    <cellStyle name="Финансовый 7 4 2 2 3 2 7 2" xfId="4985"/>
    <cellStyle name="Финансовый 7 4 2 2 3 2 7 3" xfId="5576"/>
    <cellStyle name="Финансовый 7 4 2 2 3 2 8" xfId="4395"/>
    <cellStyle name="Финансовый 7 4 2 2 3 2 8 2" xfId="4986"/>
    <cellStyle name="Финансовый 7 4 2 2 3 2 8 3" xfId="5577"/>
    <cellStyle name="Финансовый 7 4 2 2 3 2 9" xfId="4396"/>
    <cellStyle name="Финансовый 7 4 2 2 3 2 9 2" xfId="4987"/>
    <cellStyle name="Финансовый 7 4 2 2 3 2 9 3" xfId="5578"/>
    <cellStyle name="Финансовый 7 4 2 2 3 3" xfId="4397"/>
    <cellStyle name="Финансовый 7 4 2 2 3 3 10" xfId="4398"/>
    <cellStyle name="Финансовый 7 4 2 2 3 3 10 2" xfId="4989"/>
    <cellStyle name="Финансовый 7 4 2 2 3 3 10 3" xfId="5580"/>
    <cellStyle name="Финансовый 7 4 2 2 3 3 11" xfId="4988"/>
    <cellStyle name="Финансовый 7 4 2 2 3 3 12" xfId="5579"/>
    <cellStyle name="Финансовый 7 4 2 2 3 3 2" xfId="4399"/>
    <cellStyle name="Финансовый 7 4 2 2 3 3 2 10" xfId="4990"/>
    <cellStyle name="Финансовый 7 4 2 2 3 3 2 11" xfId="5581"/>
    <cellStyle name="Финансовый 7 4 2 2 3 3 2 2" xfId="4400"/>
    <cellStyle name="Финансовый 7 4 2 2 3 3 2 2 2" xfId="4991"/>
    <cellStyle name="Финансовый 7 4 2 2 3 3 2 2 3" xfId="5582"/>
    <cellStyle name="Финансовый 7 4 2 2 3 3 2 3" xfId="4401"/>
    <cellStyle name="Финансовый 7 4 2 2 3 3 2 3 2" xfId="4992"/>
    <cellStyle name="Финансовый 7 4 2 2 3 3 2 3 3" xfId="5583"/>
    <cellStyle name="Финансовый 7 4 2 2 3 3 2 4" xfId="4402"/>
    <cellStyle name="Финансовый 7 4 2 2 3 3 2 4 2" xfId="4993"/>
    <cellStyle name="Финансовый 7 4 2 2 3 3 2 4 3" xfId="5584"/>
    <cellStyle name="Финансовый 7 4 2 2 3 3 2 5" xfId="4403"/>
    <cellStyle name="Финансовый 7 4 2 2 3 3 2 5 2" xfId="4994"/>
    <cellStyle name="Финансовый 7 4 2 2 3 3 2 5 3" xfId="5585"/>
    <cellStyle name="Финансовый 7 4 2 2 3 3 2 6" xfId="4404"/>
    <cellStyle name="Финансовый 7 4 2 2 3 3 2 6 2" xfId="4995"/>
    <cellStyle name="Финансовый 7 4 2 2 3 3 2 6 3" xfId="5586"/>
    <cellStyle name="Финансовый 7 4 2 2 3 3 2 7" xfId="4405"/>
    <cellStyle name="Финансовый 7 4 2 2 3 3 2 7 2" xfId="4996"/>
    <cellStyle name="Финансовый 7 4 2 2 3 3 2 7 3" xfId="5587"/>
    <cellStyle name="Финансовый 7 4 2 2 3 3 2 8" xfId="4406"/>
    <cellStyle name="Финансовый 7 4 2 2 3 3 2 8 2" xfId="4997"/>
    <cellStyle name="Финансовый 7 4 2 2 3 3 2 8 3" xfId="5588"/>
    <cellStyle name="Финансовый 7 4 2 2 3 3 2 9" xfId="4407"/>
    <cellStyle name="Финансовый 7 4 2 2 3 3 2 9 2" xfId="4998"/>
    <cellStyle name="Финансовый 7 4 2 2 3 3 2 9 3" xfId="5589"/>
    <cellStyle name="Финансовый 7 4 2 2 3 3 3" xfId="4408"/>
    <cellStyle name="Финансовый 7 4 2 2 3 3 3 2" xfId="4999"/>
    <cellStyle name="Финансовый 7 4 2 2 3 3 3 3" xfId="5590"/>
    <cellStyle name="Финансовый 7 4 2 2 3 3 4" xfId="4409"/>
    <cellStyle name="Финансовый 7 4 2 2 3 3 4 2" xfId="5000"/>
    <cellStyle name="Финансовый 7 4 2 2 3 3 4 3" xfId="5591"/>
    <cellStyle name="Финансовый 7 4 2 2 3 3 5" xfId="4410"/>
    <cellStyle name="Финансовый 7 4 2 2 3 3 5 2" xfId="5001"/>
    <cellStyle name="Финансовый 7 4 2 2 3 3 5 3" xfId="5592"/>
    <cellStyle name="Финансовый 7 4 2 2 3 3 6" xfId="4411"/>
    <cellStyle name="Финансовый 7 4 2 2 3 3 6 2" xfId="5002"/>
    <cellStyle name="Финансовый 7 4 2 2 3 3 6 3" xfId="5593"/>
    <cellStyle name="Финансовый 7 4 2 2 3 3 7" xfId="4412"/>
    <cellStyle name="Финансовый 7 4 2 2 3 3 7 2" xfId="5003"/>
    <cellStyle name="Финансовый 7 4 2 2 3 3 7 3" xfId="5594"/>
    <cellStyle name="Финансовый 7 4 2 2 3 3 8" xfId="4413"/>
    <cellStyle name="Финансовый 7 4 2 2 3 3 8 2" xfId="5004"/>
    <cellStyle name="Финансовый 7 4 2 2 3 3 8 3" xfId="5595"/>
    <cellStyle name="Финансовый 7 4 2 2 3 3 9" xfId="4414"/>
    <cellStyle name="Финансовый 7 4 2 2 3 3 9 2" xfId="5005"/>
    <cellStyle name="Финансовый 7 4 2 2 3 3 9 3" xfId="5596"/>
    <cellStyle name="Финансовый 7 4 2 2 3 4" xfId="4415"/>
    <cellStyle name="Финансовый 7 4 2 2 3 4 10" xfId="5006"/>
    <cellStyle name="Финансовый 7 4 2 2 3 4 11" xfId="5597"/>
    <cellStyle name="Финансовый 7 4 2 2 3 4 2" xfId="4416"/>
    <cellStyle name="Финансовый 7 4 2 2 3 4 2 2" xfId="5007"/>
    <cellStyle name="Финансовый 7 4 2 2 3 4 2 3" xfId="5598"/>
    <cellStyle name="Финансовый 7 4 2 2 3 4 3" xfId="4417"/>
    <cellStyle name="Финансовый 7 4 2 2 3 4 3 2" xfId="5008"/>
    <cellStyle name="Финансовый 7 4 2 2 3 4 3 3" xfId="5599"/>
    <cellStyle name="Финансовый 7 4 2 2 3 4 4" xfId="4418"/>
    <cellStyle name="Финансовый 7 4 2 2 3 4 4 2" xfId="5009"/>
    <cellStyle name="Финансовый 7 4 2 2 3 4 4 3" xfId="5600"/>
    <cellStyle name="Финансовый 7 4 2 2 3 4 5" xfId="4419"/>
    <cellStyle name="Финансовый 7 4 2 2 3 4 5 2" xfId="5010"/>
    <cellStyle name="Финансовый 7 4 2 2 3 4 5 3" xfId="5601"/>
    <cellStyle name="Финансовый 7 4 2 2 3 4 6" xfId="4420"/>
    <cellStyle name="Финансовый 7 4 2 2 3 4 6 2" xfId="5011"/>
    <cellStyle name="Финансовый 7 4 2 2 3 4 6 3" xfId="5602"/>
    <cellStyle name="Финансовый 7 4 2 2 3 4 7" xfId="4421"/>
    <cellStyle name="Финансовый 7 4 2 2 3 4 7 2" xfId="5012"/>
    <cellStyle name="Финансовый 7 4 2 2 3 4 7 3" xfId="5603"/>
    <cellStyle name="Финансовый 7 4 2 2 3 4 8" xfId="4422"/>
    <cellStyle name="Финансовый 7 4 2 2 3 4 8 2" xfId="5013"/>
    <cellStyle name="Финансовый 7 4 2 2 3 4 8 3" xfId="5604"/>
    <cellStyle name="Финансовый 7 4 2 2 3 4 9" xfId="4423"/>
    <cellStyle name="Финансовый 7 4 2 2 3 4 9 2" xfId="5014"/>
    <cellStyle name="Финансовый 7 4 2 2 3 4 9 3" xfId="5605"/>
    <cellStyle name="Финансовый 7 4 2 2 3 5" xfId="4424"/>
    <cellStyle name="Финансовый 7 4 2 2 3 5 2" xfId="5015"/>
    <cellStyle name="Финансовый 7 4 2 2 3 5 3" xfId="5606"/>
    <cellStyle name="Финансовый 7 4 2 2 3 6" xfId="4425"/>
    <cellStyle name="Финансовый 7 4 2 2 3 6 2" xfId="5016"/>
    <cellStyle name="Финансовый 7 4 2 2 3 6 3" xfId="5607"/>
    <cellStyle name="Финансовый 7 4 2 2 3 7" xfId="4426"/>
    <cellStyle name="Финансовый 7 4 2 2 3 7 2" xfId="5017"/>
    <cellStyle name="Финансовый 7 4 2 2 3 7 3" xfId="5608"/>
    <cellStyle name="Финансовый 7 4 2 2 3 8" xfId="4427"/>
    <cellStyle name="Финансовый 7 4 2 2 3 8 2" xfId="5018"/>
    <cellStyle name="Финансовый 7 4 2 2 3 8 3" xfId="5609"/>
    <cellStyle name="Финансовый 7 4 2 2 3 9" xfId="4428"/>
    <cellStyle name="Финансовый 7 4 2 2 3 9 2" xfId="5019"/>
    <cellStyle name="Финансовый 7 4 2 2 3 9 3" xfId="5610"/>
    <cellStyle name="Финансовый 7 4 2 2 4" xfId="4429"/>
    <cellStyle name="Финансовый 7 4 2 2 4 10" xfId="4430"/>
    <cellStyle name="Финансовый 7 4 2 2 4 10 2" xfId="5021"/>
    <cellStyle name="Финансовый 7 4 2 2 4 10 3" xfId="5612"/>
    <cellStyle name="Финансовый 7 4 2 2 4 11" xfId="5020"/>
    <cellStyle name="Финансовый 7 4 2 2 4 12" xfId="5611"/>
    <cellStyle name="Финансовый 7 4 2 2 4 2" xfId="4431"/>
    <cellStyle name="Финансовый 7 4 2 2 4 2 10" xfId="5022"/>
    <cellStyle name="Финансовый 7 4 2 2 4 2 11" xfId="5613"/>
    <cellStyle name="Финансовый 7 4 2 2 4 2 2" xfId="4432"/>
    <cellStyle name="Финансовый 7 4 2 2 4 2 2 2" xfId="5023"/>
    <cellStyle name="Финансовый 7 4 2 2 4 2 2 3" xfId="5614"/>
    <cellStyle name="Финансовый 7 4 2 2 4 2 3" xfId="4433"/>
    <cellStyle name="Финансовый 7 4 2 2 4 2 3 2" xfId="5024"/>
    <cellStyle name="Финансовый 7 4 2 2 4 2 3 3" xfId="5615"/>
    <cellStyle name="Финансовый 7 4 2 2 4 2 4" xfId="4434"/>
    <cellStyle name="Финансовый 7 4 2 2 4 2 4 2" xfId="5025"/>
    <cellStyle name="Финансовый 7 4 2 2 4 2 4 3" xfId="5616"/>
    <cellStyle name="Финансовый 7 4 2 2 4 2 5" xfId="4435"/>
    <cellStyle name="Финансовый 7 4 2 2 4 2 5 2" xfId="5026"/>
    <cellStyle name="Финансовый 7 4 2 2 4 2 5 3" xfId="5617"/>
    <cellStyle name="Финансовый 7 4 2 2 4 2 6" xfId="4436"/>
    <cellStyle name="Финансовый 7 4 2 2 4 2 6 2" xfId="5027"/>
    <cellStyle name="Финансовый 7 4 2 2 4 2 6 3" xfId="5618"/>
    <cellStyle name="Финансовый 7 4 2 2 4 2 7" xfId="4437"/>
    <cellStyle name="Финансовый 7 4 2 2 4 2 7 2" xfId="5028"/>
    <cellStyle name="Финансовый 7 4 2 2 4 2 7 3" xfId="5619"/>
    <cellStyle name="Финансовый 7 4 2 2 4 2 8" xfId="4438"/>
    <cellStyle name="Финансовый 7 4 2 2 4 2 8 2" xfId="5029"/>
    <cellStyle name="Финансовый 7 4 2 2 4 2 8 3" xfId="5620"/>
    <cellStyle name="Финансовый 7 4 2 2 4 2 9" xfId="4439"/>
    <cellStyle name="Финансовый 7 4 2 2 4 2 9 2" xfId="5030"/>
    <cellStyle name="Финансовый 7 4 2 2 4 2 9 3" xfId="5621"/>
    <cellStyle name="Финансовый 7 4 2 2 4 3" xfId="4440"/>
    <cellStyle name="Финансовый 7 4 2 2 4 3 2" xfId="5031"/>
    <cellStyle name="Финансовый 7 4 2 2 4 3 3" xfId="5622"/>
    <cellStyle name="Финансовый 7 4 2 2 4 4" xfId="4441"/>
    <cellStyle name="Финансовый 7 4 2 2 4 4 2" xfId="5032"/>
    <cellStyle name="Финансовый 7 4 2 2 4 4 3" xfId="5623"/>
    <cellStyle name="Финансовый 7 4 2 2 4 5" xfId="4442"/>
    <cellStyle name="Финансовый 7 4 2 2 4 5 2" xfId="5033"/>
    <cellStyle name="Финансовый 7 4 2 2 4 5 3" xfId="5624"/>
    <cellStyle name="Финансовый 7 4 2 2 4 6" xfId="4443"/>
    <cellStyle name="Финансовый 7 4 2 2 4 6 2" xfId="5034"/>
    <cellStyle name="Финансовый 7 4 2 2 4 6 3" xfId="5625"/>
    <cellStyle name="Финансовый 7 4 2 2 4 7" xfId="4444"/>
    <cellStyle name="Финансовый 7 4 2 2 4 7 2" xfId="5035"/>
    <cellStyle name="Финансовый 7 4 2 2 4 7 3" xfId="5626"/>
    <cellStyle name="Финансовый 7 4 2 2 4 8" xfId="4445"/>
    <cellStyle name="Финансовый 7 4 2 2 4 8 2" xfId="5036"/>
    <cellStyle name="Финансовый 7 4 2 2 4 8 3" xfId="5627"/>
    <cellStyle name="Финансовый 7 4 2 2 4 9" xfId="4446"/>
    <cellStyle name="Финансовый 7 4 2 2 4 9 2" xfId="5037"/>
    <cellStyle name="Финансовый 7 4 2 2 4 9 3" xfId="5628"/>
    <cellStyle name="Финансовый 7 4 2 2 5" xfId="4447"/>
    <cellStyle name="Финансовый 7 4 2 2 5 10" xfId="5038"/>
    <cellStyle name="Финансовый 7 4 2 2 5 11" xfId="5629"/>
    <cellStyle name="Финансовый 7 4 2 2 5 2" xfId="4448"/>
    <cellStyle name="Финансовый 7 4 2 2 5 2 2" xfId="5039"/>
    <cellStyle name="Финансовый 7 4 2 2 5 2 3" xfId="5630"/>
    <cellStyle name="Финансовый 7 4 2 2 5 3" xfId="4449"/>
    <cellStyle name="Финансовый 7 4 2 2 5 3 2" xfId="5040"/>
    <cellStyle name="Финансовый 7 4 2 2 5 3 3" xfId="5631"/>
    <cellStyle name="Финансовый 7 4 2 2 5 4" xfId="4450"/>
    <cellStyle name="Финансовый 7 4 2 2 5 4 2" xfId="5041"/>
    <cellStyle name="Финансовый 7 4 2 2 5 4 3" xfId="5632"/>
    <cellStyle name="Финансовый 7 4 2 2 5 5" xfId="4451"/>
    <cellStyle name="Финансовый 7 4 2 2 5 5 2" xfId="5042"/>
    <cellStyle name="Финансовый 7 4 2 2 5 5 3" xfId="5633"/>
    <cellStyle name="Финансовый 7 4 2 2 5 6" xfId="4452"/>
    <cellStyle name="Финансовый 7 4 2 2 5 6 2" xfId="5043"/>
    <cellStyle name="Финансовый 7 4 2 2 5 6 3" xfId="5634"/>
    <cellStyle name="Финансовый 7 4 2 2 5 7" xfId="4453"/>
    <cellStyle name="Финансовый 7 4 2 2 5 7 2" xfId="5044"/>
    <cellStyle name="Финансовый 7 4 2 2 5 7 3" xfId="5635"/>
    <cellStyle name="Финансовый 7 4 2 2 5 8" xfId="4454"/>
    <cellStyle name="Финансовый 7 4 2 2 5 8 2" xfId="5045"/>
    <cellStyle name="Финансовый 7 4 2 2 5 8 3" xfId="5636"/>
    <cellStyle name="Финансовый 7 4 2 2 5 9" xfId="4455"/>
    <cellStyle name="Финансовый 7 4 2 2 5 9 2" xfId="5046"/>
    <cellStyle name="Финансовый 7 4 2 2 5 9 3" xfId="5637"/>
    <cellStyle name="Финансовый 7 4 2 2 6" xfId="4456"/>
    <cellStyle name="Финансовый 7 4 2 2 6 2" xfId="5047"/>
    <cellStyle name="Финансовый 7 4 2 2 6 3" xfId="5638"/>
    <cellStyle name="Финансовый 7 4 2 2 7" xfId="4457"/>
    <cellStyle name="Финансовый 7 4 2 2 7 2" xfId="5048"/>
    <cellStyle name="Финансовый 7 4 2 2 7 3" xfId="5639"/>
    <cellStyle name="Финансовый 7 4 2 2 8" xfId="4458"/>
    <cellStyle name="Финансовый 7 4 2 2 8 2" xfId="5049"/>
    <cellStyle name="Финансовый 7 4 2 2 8 3" xfId="5640"/>
    <cellStyle name="Финансовый 7 4 2 2 9" xfId="4459"/>
    <cellStyle name="Финансовый 7 4 2 2 9 2" xfId="5050"/>
    <cellStyle name="Финансовый 7 4 2 2 9 3" xfId="5641"/>
    <cellStyle name="Финансовый 7 4 2 3" xfId="4460"/>
    <cellStyle name="Финансовый 7 4 2 3 10" xfId="4461"/>
    <cellStyle name="Финансовый 7 4 2 3 10 2" xfId="5052"/>
    <cellStyle name="Финансовый 7 4 2 3 10 3" xfId="5643"/>
    <cellStyle name="Финансовый 7 4 2 3 11" xfId="5051"/>
    <cellStyle name="Финансовый 7 4 2 3 12" xfId="5642"/>
    <cellStyle name="Финансовый 7 4 2 3 2" xfId="4462"/>
    <cellStyle name="Финансовый 7 4 2 3 2 10" xfId="5053"/>
    <cellStyle name="Финансовый 7 4 2 3 2 11" xfId="5644"/>
    <cellStyle name="Финансовый 7 4 2 3 2 2" xfId="4463"/>
    <cellStyle name="Финансовый 7 4 2 3 2 2 2" xfId="5054"/>
    <cellStyle name="Финансовый 7 4 2 3 2 2 3" xfId="5645"/>
    <cellStyle name="Финансовый 7 4 2 3 2 3" xfId="4464"/>
    <cellStyle name="Финансовый 7 4 2 3 2 3 2" xfId="5055"/>
    <cellStyle name="Финансовый 7 4 2 3 2 3 3" xfId="5646"/>
    <cellStyle name="Финансовый 7 4 2 3 2 4" xfId="4465"/>
    <cellStyle name="Финансовый 7 4 2 3 2 4 2" xfId="5056"/>
    <cellStyle name="Финансовый 7 4 2 3 2 4 3" xfId="5647"/>
    <cellStyle name="Финансовый 7 4 2 3 2 5" xfId="4466"/>
    <cellStyle name="Финансовый 7 4 2 3 2 5 2" xfId="5057"/>
    <cellStyle name="Финансовый 7 4 2 3 2 5 3" xfId="5648"/>
    <cellStyle name="Финансовый 7 4 2 3 2 6" xfId="4467"/>
    <cellStyle name="Финансовый 7 4 2 3 2 6 2" xfId="5058"/>
    <cellStyle name="Финансовый 7 4 2 3 2 6 3" xfId="5649"/>
    <cellStyle name="Финансовый 7 4 2 3 2 7" xfId="4468"/>
    <cellStyle name="Финансовый 7 4 2 3 2 7 2" xfId="5059"/>
    <cellStyle name="Финансовый 7 4 2 3 2 7 3" xfId="5650"/>
    <cellStyle name="Финансовый 7 4 2 3 2 8" xfId="4469"/>
    <cellStyle name="Финансовый 7 4 2 3 2 8 2" xfId="5060"/>
    <cellStyle name="Финансовый 7 4 2 3 2 8 3" xfId="5651"/>
    <cellStyle name="Финансовый 7 4 2 3 2 9" xfId="4470"/>
    <cellStyle name="Финансовый 7 4 2 3 2 9 2" xfId="5061"/>
    <cellStyle name="Финансовый 7 4 2 3 2 9 3" xfId="5652"/>
    <cellStyle name="Финансовый 7 4 2 3 3" xfId="4471"/>
    <cellStyle name="Финансовый 7 4 2 3 3 2" xfId="5062"/>
    <cellStyle name="Финансовый 7 4 2 3 3 3" xfId="5653"/>
    <cellStyle name="Финансовый 7 4 2 3 4" xfId="4472"/>
    <cellStyle name="Финансовый 7 4 2 3 4 2" xfId="5063"/>
    <cellStyle name="Финансовый 7 4 2 3 4 3" xfId="5654"/>
    <cellStyle name="Финансовый 7 4 2 3 5" xfId="4473"/>
    <cellStyle name="Финансовый 7 4 2 3 5 2" xfId="5064"/>
    <cellStyle name="Финансовый 7 4 2 3 5 3" xfId="5655"/>
    <cellStyle name="Финансовый 7 4 2 3 6" xfId="4474"/>
    <cellStyle name="Финансовый 7 4 2 3 6 2" xfId="5065"/>
    <cellStyle name="Финансовый 7 4 2 3 6 3" xfId="5656"/>
    <cellStyle name="Финансовый 7 4 2 3 7" xfId="4475"/>
    <cellStyle name="Финансовый 7 4 2 3 7 2" xfId="5066"/>
    <cellStyle name="Финансовый 7 4 2 3 7 3" xfId="5657"/>
    <cellStyle name="Финансовый 7 4 2 3 8" xfId="4476"/>
    <cellStyle name="Финансовый 7 4 2 3 8 2" xfId="5067"/>
    <cellStyle name="Финансовый 7 4 2 3 8 3" xfId="5658"/>
    <cellStyle name="Финансовый 7 4 2 3 9" xfId="4477"/>
    <cellStyle name="Финансовый 7 4 2 3 9 2" xfId="5068"/>
    <cellStyle name="Финансовый 7 4 2 3 9 3" xfId="5659"/>
    <cellStyle name="Финансовый 7 4 2 4" xfId="4478"/>
    <cellStyle name="Финансовый 7 4 2 4 10" xfId="5069"/>
    <cellStyle name="Финансовый 7 4 2 4 11" xfId="5660"/>
    <cellStyle name="Финансовый 7 4 2 4 2" xfId="4479"/>
    <cellStyle name="Финансовый 7 4 2 4 2 2" xfId="5070"/>
    <cellStyle name="Финансовый 7 4 2 4 2 3" xfId="5661"/>
    <cellStyle name="Финансовый 7 4 2 4 3" xfId="4480"/>
    <cellStyle name="Финансовый 7 4 2 4 3 2" xfId="5071"/>
    <cellStyle name="Финансовый 7 4 2 4 3 3" xfId="5662"/>
    <cellStyle name="Финансовый 7 4 2 4 4" xfId="4481"/>
    <cellStyle name="Финансовый 7 4 2 4 4 2" xfId="5072"/>
    <cellStyle name="Финансовый 7 4 2 4 4 3" xfId="5663"/>
    <cellStyle name="Финансовый 7 4 2 4 5" xfId="4482"/>
    <cellStyle name="Финансовый 7 4 2 4 5 2" xfId="5073"/>
    <cellStyle name="Финансовый 7 4 2 4 5 3" xfId="5664"/>
    <cellStyle name="Финансовый 7 4 2 4 6" xfId="4483"/>
    <cellStyle name="Финансовый 7 4 2 4 6 2" xfId="5074"/>
    <cellStyle name="Финансовый 7 4 2 4 6 3" xfId="5665"/>
    <cellStyle name="Финансовый 7 4 2 4 7" xfId="4484"/>
    <cellStyle name="Финансовый 7 4 2 4 7 2" xfId="5075"/>
    <cellStyle name="Финансовый 7 4 2 4 7 3" xfId="5666"/>
    <cellStyle name="Финансовый 7 4 2 4 8" xfId="4485"/>
    <cellStyle name="Финансовый 7 4 2 4 8 2" xfId="5076"/>
    <cellStyle name="Финансовый 7 4 2 4 8 3" xfId="5667"/>
    <cellStyle name="Финансовый 7 4 2 4 9" xfId="4486"/>
    <cellStyle name="Финансовый 7 4 2 4 9 2" xfId="5077"/>
    <cellStyle name="Финансовый 7 4 2 4 9 3" xfId="5668"/>
    <cellStyle name="Финансовый 7 4 2 5" xfId="4487"/>
    <cellStyle name="Финансовый 7 4 2 5 2" xfId="5078"/>
    <cellStyle name="Финансовый 7 4 2 5 3" xfId="5669"/>
    <cellStyle name="Финансовый 7 4 2 6" xfId="4488"/>
    <cellStyle name="Финансовый 7 4 2 6 2" xfId="5079"/>
    <cellStyle name="Финансовый 7 4 2 6 3" xfId="5670"/>
    <cellStyle name="Финансовый 7 4 2 7" xfId="4489"/>
    <cellStyle name="Финансовый 7 4 2 7 2" xfId="5080"/>
    <cellStyle name="Финансовый 7 4 2 7 3" xfId="5671"/>
    <cellStyle name="Финансовый 7 4 2 8" xfId="4490"/>
    <cellStyle name="Финансовый 7 4 2 8 2" xfId="5081"/>
    <cellStyle name="Финансовый 7 4 2 8 3" xfId="5672"/>
    <cellStyle name="Финансовый 7 4 2 9" xfId="4491"/>
    <cellStyle name="Финансовый 7 4 2 9 2" xfId="5082"/>
    <cellStyle name="Финансовый 7 4 2 9 3" xfId="5673"/>
    <cellStyle name="Финансовый 7 4 3" xfId="4492"/>
    <cellStyle name="Финансовый 7 4 3 10" xfId="4493"/>
    <cellStyle name="Финансовый 7 4 3 10 2" xfId="5084"/>
    <cellStyle name="Финансовый 7 4 3 10 3" xfId="5675"/>
    <cellStyle name="Финансовый 7 4 3 11" xfId="5083"/>
    <cellStyle name="Финансовый 7 4 3 12" xfId="5674"/>
    <cellStyle name="Финансовый 7 4 3 2" xfId="4494"/>
    <cellStyle name="Финансовый 7 4 3 2 10" xfId="5085"/>
    <cellStyle name="Финансовый 7 4 3 2 11" xfId="5676"/>
    <cellStyle name="Финансовый 7 4 3 2 2" xfId="4495"/>
    <cellStyle name="Финансовый 7 4 3 2 2 2" xfId="5086"/>
    <cellStyle name="Финансовый 7 4 3 2 2 3" xfId="5677"/>
    <cellStyle name="Финансовый 7 4 3 2 3" xfId="4496"/>
    <cellStyle name="Финансовый 7 4 3 2 3 2" xfId="5087"/>
    <cellStyle name="Финансовый 7 4 3 2 3 3" xfId="5678"/>
    <cellStyle name="Финансовый 7 4 3 2 4" xfId="4497"/>
    <cellStyle name="Финансовый 7 4 3 2 4 2" xfId="5088"/>
    <cellStyle name="Финансовый 7 4 3 2 4 3" xfId="5679"/>
    <cellStyle name="Финансовый 7 4 3 2 5" xfId="4498"/>
    <cellStyle name="Финансовый 7 4 3 2 5 2" xfId="5089"/>
    <cellStyle name="Финансовый 7 4 3 2 5 3" xfId="5680"/>
    <cellStyle name="Финансовый 7 4 3 2 6" xfId="4499"/>
    <cellStyle name="Финансовый 7 4 3 2 6 2" xfId="5090"/>
    <cellStyle name="Финансовый 7 4 3 2 6 3" xfId="5681"/>
    <cellStyle name="Финансовый 7 4 3 2 7" xfId="4500"/>
    <cellStyle name="Финансовый 7 4 3 2 7 2" xfId="5091"/>
    <cellStyle name="Финансовый 7 4 3 2 7 3" xfId="5682"/>
    <cellStyle name="Финансовый 7 4 3 2 8" xfId="4501"/>
    <cellStyle name="Финансовый 7 4 3 2 8 2" xfId="5092"/>
    <cellStyle name="Финансовый 7 4 3 2 8 3" xfId="5683"/>
    <cellStyle name="Финансовый 7 4 3 2 9" xfId="4502"/>
    <cellStyle name="Финансовый 7 4 3 2 9 2" xfId="5093"/>
    <cellStyle name="Финансовый 7 4 3 2 9 3" xfId="5684"/>
    <cellStyle name="Финансовый 7 4 3 3" xfId="4503"/>
    <cellStyle name="Финансовый 7 4 3 3 2" xfId="5094"/>
    <cellStyle name="Финансовый 7 4 3 3 3" xfId="5685"/>
    <cellStyle name="Финансовый 7 4 3 4" xfId="4504"/>
    <cellStyle name="Финансовый 7 4 3 4 2" xfId="5095"/>
    <cellStyle name="Финансовый 7 4 3 4 3" xfId="5686"/>
    <cellStyle name="Финансовый 7 4 3 5" xfId="4505"/>
    <cellStyle name="Финансовый 7 4 3 5 2" xfId="5096"/>
    <cellStyle name="Финансовый 7 4 3 5 3" xfId="5687"/>
    <cellStyle name="Финансовый 7 4 3 6" xfId="4506"/>
    <cellStyle name="Финансовый 7 4 3 6 2" xfId="5097"/>
    <cellStyle name="Финансовый 7 4 3 6 3" xfId="5688"/>
    <cellStyle name="Финансовый 7 4 3 7" xfId="4507"/>
    <cellStyle name="Финансовый 7 4 3 7 2" xfId="5098"/>
    <cellStyle name="Финансовый 7 4 3 7 3" xfId="5689"/>
    <cellStyle name="Финансовый 7 4 3 8" xfId="4508"/>
    <cellStyle name="Финансовый 7 4 3 8 2" xfId="5099"/>
    <cellStyle name="Финансовый 7 4 3 8 3" xfId="5690"/>
    <cellStyle name="Финансовый 7 4 3 9" xfId="4509"/>
    <cellStyle name="Финансовый 7 4 3 9 2" xfId="5100"/>
    <cellStyle name="Финансовый 7 4 3 9 3" xfId="5691"/>
    <cellStyle name="Финансовый 7 4 4" xfId="4510"/>
    <cellStyle name="Финансовый 7 4 4 10" xfId="5101"/>
    <cellStyle name="Финансовый 7 4 4 11" xfId="5692"/>
    <cellStyle name="Финансовый 7 4 4 2" xfId="4511"/>
    <cellStyle name="Финансовый 7 4 4 2 2" xfId="5102"/>
    <cellStyle name="Финансовый 7 4 4 2 3" xfId="5693"/>
    <cellStyle name="Финансовый 7 4 4 3" xfId="4512"/>
    <cellStyle name="Финансовый 7 4 4 3 2" xfId="5103"/>
    <cellStyle name="Финансовый 7 4 4 3 3" xfId="5694"/>
    <cellStyle name="Финансовый 7 4 4 4" xfId="4513"/>
    <cellStyle name="Финансовый 7 4 4 4 2" xfId="5104"/>
    <cellStyle name="Финансовый 7 4 4 4 3" xfId="5695"/>
    <cellStyle name="Финансовый 7 4 4 5" xfId="4514"/>
    <cellStyle name="Финансовый 7 4 4 5 2" xfId="5105"/>
    <cellStyle name="Финансовый 7 4 4 5 3" xfId="5696"/>
    <cellStyle name="Финансовый 7 4 4 6" xfId="4515"/>
    <cellStyle name="Финансовый 7 4 4 6 2" xfId="5106"/>
    <cellStyle name="Финансовый 7 4 4 6 3" xfId="5697"/>
    <cellStyle name="Финансовый 7 4 4 7" xfId="4516"/>
    <cellStyle name="Финансовый 7 4 4 7 2" xfId="5107"/>
    <cellStyle name="Финансовый 7 4 4 7 3" xfId="5698"/>
    <cellStyle name="Финансовый 7 4 4 8" xfId="4517"/>
    <cellStyle name="Финансовый 7 4 4 8 2" xfId="5108"/>
    <cellStyle name="Финансовый 7 4 4 8 3" xfId="5699"/>
    <cellStyle name="Финансовый 7 4 4 9" xfId="4518"/>
    <cellStyle name="Финансовый 7 4 4 9 2" xfId="5109"/>
    <cellStyle name="Финансовый 7 4 4 9 3" xfId="5700"/>
    <cellStyle name="Финансовый 7 4 5" xfId="4519"/>
    <cellStyle name="Финансовый 7 4 5 2" xfId="5110"/>
    <cellStyle name="Финансовый 7 4 5 3" xfId="5701"/>
    <cellStyle name="Финансовый 7 4 6" xfId="4520"/>
    <cellStyle name="Финансовый 7 4 6 2" xfId="5111"/>
    <cellStyle name="Финансовый 7 4 6 3" xfId="5702"/>
    <cellStyle name="Финансовый 7 4 7" xfId="4521"/>
    <cellStyle name="Финансовый 7 4 7 2" xfId="5112"/>
    <cellStyle name="Финансовый 7 4 7 3" xfId="5703"/>
    <cellStyle name="Финансовый 7 4 8" xfId="4522"/>
    <cellStyle name="Финансовый 7 4 8 2" xfId="5113"/>
    <cellStyle name="Финансовый 7 4 8 3" xfId="5704"/>
    <cellStyle name="Финансовый 7 4 9" xfId="4523"/>
    <cellStyle name="Финансовый 7 4 9 2" xfId="5114"/>
    <cellStyle name="Финансовый 7 4 9 3" xfId="5705"/>
    <cellStyle name="Финансовый 7 5" xfId="4524"/>
    <cellStyle name="Финансовый 7 5 10" xfId="4525"/>
    <cellStyle name="Финансовый 7 5 10 2" xfId="5116"/>
    <cellStyle name="Финансовый 7 5 10 3" xfId="5707"/>
    <cellStyle name="Финансовый 7 5 11" xfId="4526"/>
    <cellStyle name="Финансовый 7 5 11 2" xfId="5117"/>
    <cellStyle name="Финансовый 7 5 11 3" xfId="5708"/>
    <cellStyle name="Финансовый 7 5 12" xfId="5115"/>
    <cellStyle name="Финансовый 7 5 13" xfId="5706"/>
    <cellStyle name="Финансовый 7 5 2" xfId="4527"/>
    <cellStyle name="Финансовый 7 5 2 10" xfId="4528"/>
    <cellStyle name="Финансовый 7 5 2 10 2" xfId="5119"/>
    <cellStyle name="Финансовый 7 5 2 10 3" xfId="5710"/>
    <cellStyle name="Финансовый 7 5 2 11" xfId="5118"/>
    <cellStyle name="Финансовый 7 5 2 12" xfId="5709"/>
    <cellStyle name="Финансовый 7 5 2 2" xfId="4529"/>
    <cellStyle name="Финансовый 7 5 2 2 10" xfId="5120"/>
    <cellStyle name="Финансовый 7 5 2 2 11" xfId="5711"/>
    <cellStyle name="Финансовый 7 5 2 2 2" xfId="4530"/>
    <cellStyle name="Финансовый 7 5 2 2 2 2" xfId="5121"/>
    <cellStyle name="Финансовый 7 5 2 2 2 3" xfId="5712"/>
    <cellStyle name="Финансовый 7 5 2 2 3" xfId="4531"/>
    <cellStyle name="Финансовый 7 5 2 2 3 2" xfId="5122"/>
    <cellStyle name="Финансовый 7 5 2 2 3 3" xfId="5713"/>
    <cellStyle name="Финансовый 7 5 2 2 4" xfId="4532"/>
    <cellStyle name="Финансовый 7 5 2 2 4 2" xfId="5123"/>
    <cellStyle name="Финансовый 7 5 2 2 4 3" xfId="5714"/>
    <cellStyle name="Финансовый 7 5 2 2 5" xfId="4533"/>
    <cellStyle name="Финансовый 7 5 2 2 5 2" xfId="5124"/>
    <cellStyle name="Финансовый 7 5 2 2 5 3" xfId="5715"/>
    <cellStyle name="Финансовый 7 5 2 2 6" xfId="4534"/>
    <cellStyle name="Финансовый 7 5 2 2 6 2" xfId="5125"/>
    <cellStyle name="Финансовый 7 5 2 2 6 3" xfId="5716"/>
    <cellStyle name="Финансовый 7 5 2 2 7" xfId="4535"/>
    <cellStyle name="Финансовый 7 5 2 2 7 2" xfId="5126"/>
    <cellStyle name="Финансовый 7 5 2 2 7 3" xfId="5717"/>
    <cellStyle name="Финансовый 7 5 2 2 8" xfId="4536"/>
    <cellStyle name="Финансовый 7 5 2 2 8 2" xfId="5127"/>
    <cellStyle name="Финансовый 7 5 2 2 8 3" xfId="5718"/>
    <cellStyle name="Финансовый 7 5 2 2 9" xfId="4537"/>
    <cellStyle name="Финансовый 7 5 2 2 9 2" xfId="5128"/>
    <cellStyle name="Финансовый 7 5 2 2 9 3" xfId="5719"/>
    <cellStyle name="Финансовый 7 5 2 3" xfId="4538"/>
    <cellStyle name="Финансовый 7 5 2 3 2" xfId="5129"/>
    <cellStyle name="Финансовый 7 5 2 3 3" xfId="5720"/>
    <cellStyle name="Финансовый 7 5 2 4" xfId="4539"/>
    <cellStyle name="Финансовый 7 5 2 4 2" xfId="5130"/>
    <cellStyle name="Финансовый 7 5 2 4 3" xfId="5721"/>
    <cellStyle name="Финансовый 7 5 2 5" xfId="4540"/>
    <cellStyle name="Финансовый 7 5 2 5 2" xfId="5131"/>
    <cellStyle name="Финансовый 7 5 2 5 3" xfId="5722"/>
    <cellStyle name="Финансовый 7 5 2 6" xfId="4541"/>
    <cellStyle name="Финансовый 7 5 2 6 2" xfId="5132"/>
    <cellStyle name="Финансовый 7 5 2 6 3" xfId="5723"/>
    <cellStyle name="Финансовый 7 5 2 7" xfId="4542"/>
    <cellStyle name="Финансовый 7 5 2 7 2" xfId="5133"/>
    <cellStyle name="Финансовый 7 5 2 7 3" xfId="5724"/>
    <cellStyle name="Финансовый 7 5 2 8" xfId="4543"/>
    <cellStyle name="Финансовый 7 5 2 8 2" xfId="5134"/>
    <cellStyle name="Финансовый 7 5 2 8 3" xfId="5725"/>
    <cellStyle name="Финансовый 7 5 2 9" xfId="4544"/>
    <cellStyle name="Финансовый 7 5 2 9 2" xfId="5135"/>
    <cellStyle name="Финансовый 7 5 2 9 3" xfId="5726"/>
    <cellStyle name="Финансовый 7 5 3" xfId="4545"/>
    <cellStyle name="Финансовый 7 5 3 10" xfId="5136"/>
    <cellStyle name="Финансовый 7 5 3 11" xfId="5727"/>
    <cellStyle name="Финансовый 7 5 3 2" xfId="4546"/>
    <cellStyle name="Финансовый 7 5 3 2 2" xfId="5137"/>
    <cellStyle name="Финансовый 7 5 3 2 3" xfId="5728"/>
    <cellStyle name="Финансовый 7 5 3 3" xfId="4547"/>
    <cellStyle name="Финансовый 7 5 3 3 2" xfId="5138"/>
    <cellStyle name="Финансовый 7 5 3 3 3" xfId="5729"/>
    <cellStyle name="Финансовый 7 5 3 4" xfId="4548"/>
    <cellStyle name="Финансовый 7 5 3 4 2" xfId="5139"/>
    <cellStyle name="Финансовый 7 5 3 4 3" xfId="5730"/>
    <cellStyle name="Финансовый 7 5 3 5" xfId="4549"/>
    <cellStyle name="Финансовый 7 5 3 5 2" xfId="5140"/>
    <cellStyle name="Финансовый 7 5 3 5 3" xfId="5731"/>
    <cellStyle name="Финансовый 7 5 3 6" xfId="4550"/>
    <cellStyle name="Финансовый 7 5 3 6 2" xfId="5141"/>
    <cellStyle name="Финансовый 7 5 3 6 3" xfId="5732"/>
    <cellStyle name="Финансовый 7 5 3 7" xfId="4551"/>
    <cellStyle name="Финансовый 7 5 3 7 2" xfId="5142"/>
    <cellStyle name="Финансовый 7 5 3 7 3" xfId="5733"/>
    <cellStyle name="Финансовый 7 5 3 8" xfId="4552"/>
    <cellStyle name="Финансовый 7 5 3 8 2" xfId="5143"/>
    <cellStyle name="Финансовый 7 5 3 8 3" xfId="5734"/>
    <cellStyle name="Финансовый 7 5 3 9" xfId="4553"/>
    <cellStyle name="Финансовый 7 5 3 9 2" xfId="5144"/>
    <cellStyle name="Финансовый 7 5 3 9 3" xfId="5735"/>
    <cellStyle name="Финансовый 7 5 4" xfId="4554"/>
    <cellStyle name="Финансовый 7 5 4 2" xfId="5145"/>
    <cellStyle name="Финансовый 7 5 4 3" xfId="5736"/>
    <cellStyle name="Финансовый 7 5 5" xfId="4555"/>
    <cellStyle name="Финансовый 7 5 5 2" xfId="5146"/>
    <cellStyle name="Финансовый 7 5 5 3" xfId="5737"/>
    <cellStyle name="Финансовый 7 5 6" xfId="4556"/>
    <cellStyle name="Финансовый 7 5 6 2" xfId="5147"/>
    <cellStyle name="Финансовый 7 5 6 3" xfId="5738"/>
    <cellStyle name="Финансовый 7 5 7" xfId="4557"/>
    <cellStyle name="Финансовый 7 5 7 2" xfId="5148"/>
    <cellStyle name="Финансовый 7 5 7 3" xfId="5739"/>
    <cellStyle name="Финансовый 7 5 8" xfId="4558"/>
    <cellStyle name="Финансовый 7 5 8 2" xfId="5149"/>
    <cellStyle name="Финансовый 7 5 8 3" xfId="5740"/>
    <cellStyle name="Финансовый 7 5 9" xfId="4559"/>
    <cellStyle name="Финансовый 7 5 9 2" xfId="5150"/>
    <cellStyle name="Финансовый 7 5 9 3" xfId="5741"/>
    <cellStyle name="Финансовый 7 6" xfId="4560"/>
    <cellStyle name="Финансовый 7 6 10" xfId="4561"/>
    <cellStyle name="Финансовый 7 6 10 2" xfId="5152"/>
    <cellStyle name="Финансовый 7 6 10 3" xfId="5743"/>
    <cellStyle name="Финансовый 7 6 11" xfId="5151"/>
    <cellStyle name="Финансовый 7 6 12" xfId="5742"/>
    <cellStyle name="Финансовый 7 6 2" xfId="4562"/>
    <cellStyle name="Финансовый 7 6 2 10" xfId="5153"/>
    <cellStyle name="Финансовый 7 6 2 11" xfId="5744"/>
    <cellStyle name="Финансовый 7 6 2 2" xfId="4563"/>
    <cellStyle name="Финансовый 7 6 2 2 2" xfId="5154"/>
    <cellStyle name="Финансовый 7 6 2 2 3" xfId="5745"/>
    <cellStyle name="Финансовый 7 6 2 3" xfId="4564"/>
    <cellStyle name="Финансовый 7 6 2 3 2" xfId="5155"/>
    <cellStyle name="Финансовый 7 6 2 3 3" xfId="5746"/>
    <cellStyle name="Финансовый 7 6 2 4" xfId="4565"/>
    <cellStyle name="Финансовый 7 6 2 4 2" xfId="5156"/>
    <cellStyle name="Финансовый 7 6 2 4 3" xfId="5747"/>
    <cellStyle name="Финансовый 7 6 2 5" xfId="4566"/>
    <cellStyle name="Финансовый 7 6 2 5 2" xfId="5157"/>
    <cellStyle name="Финансовый 7 6 2 5 3" xfId="5748"/>
    <cellStyle name="Финансовый 7 6 2 6" xfId="4567"/>
    <cellStyle name="Финансовый 7 6 2 6 2" xfId="5158"/>
    <cellStyle name="Финансовый 7 6 2 6 3" xfId="5749"/>
    <cellStyle name="Финансовый 7 6 2 7" xfId="4568"/>
    <cellStyle name="Финансовый 7 6 2 7 2" xfId="5159"/>
    <cellStyle name="Финансовый 7 6 2 7 3" xfId="5750"/>
    <cellStyle name="Финансовый 7 6 2 8" xfId="4569"/>
    <cellStyle name="Финансовый 7 6 2 8 2" xfId="5160"/>
    <cellStyle name="Финансовый 7 6 2 8 3" xfId="5751"/>
    <cellStyle name="Финансовый 7 6 2 9" xfId="4570"/>
    <cellStyle name="Финансовый 7 6 2 9 2" xfId="5161"/>
    <cellStyle name="Финансовый 7 6 2 9 3" xfId="5752"/>
    <cellStyle name="Финансовый 7 6 3" xfId="4571"/>
    <cellStyle name="Финансовый 7 6 3 2" xfId="5162"/>
    <cellStyle name="Финансовый 7 6 3 3" xfId="5753"/>
    <cellStyle name="Финансовый 7 6 4" xfId="4572"/>
    <cellStyle name="Финансовый 7 6 4 2" xfId="5163"/>
    <cellStyle name="Финансовый 7 6 4 3" xfId="5754"/>
    <cellStyle name="Финансовый 7 6 5" xfId="4573"/>
    <cellStyle name="Финансовый 7 6 5 2" xfId="5164"/>
    <cellStyle name="Финансовый 7 6 5 3" xfId="5755"/>
    <cellStyle name="Финансовый 7 6 6" xfId="4574"/>
    <cellStyle name="Финансовый 7 6 6 2" xfId="5165"/>
    <cellStyle name="Финансовый 7 6 6 3" xfId="5756"/>
    <cellStyle name="Финансовый 7 6 7" xfId="4575"/>
    <cellStyle name="Финансовый 7 6 7 2" xfId="5166"/>
    <cellStyle name="Финансовый 7 6 7 3" xfId="5757"/>
    <cellStyle name="Финансовый 7 6 8" xfId="4576"/>
    <cellStyle name="Финансовый 7 6 8 2" xfId="5167"/>
    <cellStyle name="Финансовый 7 6 8 3" xfId="5758"/>
    <cellStyle name="Финансовый 7 6 9" xfId="4577"/>
    <cellStyle name="Финансовый 7 6 9 2" xfId="5168"/>
    <cellStyle name="Финансовый 7 6 9 3" xfId="5759"/>
    <cellStyle name="Финансовый 7 7" xfId="4578"/>
    <cellStyle name="Финансовый 7 7 10" xfId="5169"/>
    <cellStyle name="Финансовый 7 7 11" xfId="5760"/>
    <cellStyle name="Финансовый 7 7 2" xfId="4579"/>
    <cellStyle name="Финансовый 7 7 2 2" xfId="5170"/>
    <cellStyle name="Финансовый 7 7 2 3" xfId="5761"/>
    <cellStyle name="Финансовый 7 7 3" xfId="4580"/>
    <cellStyle name="Финансовый 7 7 3 2" xfId="5171"/>
    <cellStyle name="Финансовый 7 7 3 3" xfId="5762"/>
    <cellStyle name="Финансовый 7 7 4" xfId="4581"/>
    <cellStyle name="Финансовый 7 7 4 2" xfId="5172"/>
    <cellStyle name="Финансовый 7 7 4 3" xfId="5763"/>
    <cellStyle name="Финансовый 7 7 5" xfId="4582"/>
    <cellStyle name="Финансовый 7 7 5 2" xfId="5173"/>
    <cellStyle name="Финансовый 7 7 5 3" xfId="5764"/>
    <cellStyle name="Финансовый 7 7 6" xfId="4583"/>
    <cellStyle name="Финансовый 7 7 6 2" xfId="5174"/>
    <cellStyle name="Финансовый 7 7 6 3" xfId="5765"/>
    <cellStyle name="Финансовый 7 7 7" xfId="4584"/>
    <cellStyle name="Финансовый 7 7 7 2" xfId="5175"/>
    <cellStyle name="Финансовый 7 7 7 3" xfId="5766"/>
    <cellStyle name="Финансовый 7 7 8" xfId="4585"/>
    <cellStyle name="Финансовый 7 7 8 2" xfId="5176"/>
    <cellStyle name="Финансовый 7 7 8 3" xfId="5767"/>
    <cellStyle name="Финансовый 7 7 9" xfId="4586"/>
    <cellStyle name="Финансовый 7 7 9 2" xfId="5177"/>
    <cellStyle name="Финансовый 7 7 9 3" xfId="5768"/>
    <cellStyle name="Финансовый 7 8" xfId="4587"/>
    <cellStyle name="Финансовый 7 8 2" xfId="5178"/>
    <cellStyle name="Финансовый 7 8 3" xfId="5769"/>
    <cellStyle name="Финансовый 7 9" xfId="4588"/>
    <cellStyle name="Финансовый 7 9 2" xfId="5179"/>
    <cellStyle name="Финансовый 7 9 3" xfId="5770"/>
    <cellStyle name="Финансовый 8 10" xfId="4589"/>
    <cellStyle name="Финансовый 8 10 2" xfId="5180"/>
    <cellStyle name="Финансовый 8 10 3" xfId="5771"/>
    <cellStyle name="Финансовый 8 11" xfId="4590"/>
    <cellStyle name="Финансовый 8 11 2" xfId="5181"/>
    <cellStyle name="Финансовый 8 11 3" xfId="5772"/>
    <cellStyle name="Финансовый 8 2" xfId="4591"/>
    <cellStyle name="Финансовый 8 2 10" xfId="4592"/>
    <cellStyle name="Финансовый 8 2 10 2" xfId="5183"/>
    <cellStyle name="Финансовый 8 2 10 3" xfId="5774"/>
    <cellStyle name="Финансовый 8 2 11" xfId="5182"/>
    <cellStyle name="Финансовый 8 2 12" xfId="5773"/>
    <cellStyle name="Финансовый 8 2 2" xfId="4593"/>
    <cellStyle name="Финансовый 8 2 2 10" xfId="5184"/>
    <cellStyle name="Финансовый 8 2 2 11" xfId="5775"/>
    <cellStyle name="Финансовый 8 2 2 2" xfId="4594"/>
    <cellStyle name="Финансовый 8 2 2 2 2" xfId="5185"/>
    <cellStyle name="Финансовый 8 2 2 2 3" xfId="5776"/>
    <cellStyle name="Финансовый 8 2 2 3" xfId="4595"/>
    <cellStyle name="Финансовый 8 2 2 3 2" xfId="5186"/>
    <cellStyle name="Финансовый 8 2 2 3 3" xfId="5777"/>
    <cellStyle name="Финансовый 8 2 2 4" xfId="4596"/>
    <cellStyle name="Финансовый 8 2 2 4 2" xfId="5187"/>
    <cellStyle name="Финансовый 8 2 2 4 3" xfId="5778"/>
    <cellStyle name="Финансовый 8 2 2 5" xfId="4597"/>
    <cellStyle name="Финансовый 8 2 2 5 2" xfId="5188"/>
    <cellStyle name="Финансовый 8 2 2 5 3" xfId="5779"/>
    <cellStyle name="Финансовый 8 2 2 6" xfId="4598"/>
    <cellStyle name="Финансовый 8 2 2 6 2" xfId="5189"/>
    <cellStyle name="Финансовый 8 2 2 6 3" xfId="5780"/>
    <cellStyle name="Финансовый 8 2 2 7" xfId="4599"/>
    <cellStyle name="Финансовый 8 2 2 7 2" xfId="5190"/>
    <cellStyle name="Финансовый 8 2 2 7 3" xfId="5781"/>
    <cellStyle name="Финансовый 8 2 2 8" xfId="4600"/>
    <cellStyle name="Финансовый 8 2 2 8 2" xfId="5191"/>
    <cellStyle name="Финансовый 8 2 2 8 3" xfId="5782"/>
    <cellStyle name="Финансовый 8 2 2 9" xfId="4601"/>
    <cellStyle name="Финансовый 8 2 2 9 2" xfId="5192"/>
    <cellStyle name="Финансовый 8 2 2 9 3" xfId="5783"/>
    <cellStyle name="Финансовый 8 2 3" xfId="4602"/>
    <cellStyle name="Финансовый 8 2 3 2" xfId="5193"/>
    <cellStyle name="Финансовый 8 2 3 3" xfId="5784"/>
    <cellStyle name="Финансовый 8 2 4" xfId="4603"/>
    <cellStyle name="Финансовый 8 2 4 2" xfId="5194"/>
    <cellStyle name="Финансовый 8 2 4 3" xfId="5785"/>
    <cellStyle name="Финансовый 8 2 5" xfId="4604"/>
    <cellStyle name="Финансовый 8 2 5 2" xfId="5195"/>
    <cellStyle name="Финансовый 8 2 5 3" xfId="5786"/>
    <cellStyle name="Финансовый 8 2 6" xfId="4605"/>
    <cellStyle name="Финансовый 8 2 6 2" xfId="5196"/>
    <cellStyle name="Финансовый 8 2 6 3" xfId="5787"/>
    <cellStyle name="Финансовый 8 2 7" xfId="4606"/>
    <cellStyle name="Финансовый 8 2 7 2" xfId="5197"/>
    <cellStyle name="Финансовый 8 2 7 3" xfId="5788"/>
    <cellStyle name="Финансовый 8 2 8" xfId="4607"/>
    <cellStyle name="Финансовый 8 2 8 2" xfId="5198"/>
    <cellStyle name="Финансовый 8 2 8 3" xfId="5789"/>
    <cellStyle name="Финансовый 8 2 9" xfId="4608"/>
    <cellStyle name="Финансовый 8 2 9 2" xfId="5199"/>
    <cellStyle name="Финансовый 8 2 9 3" xfId="5790"/>
    <cellStyle name="Финансовый 8 3" xfId="4609"/>
    <cellStyle name="Финансовый 8 3 10" xfId="5200"/>
    <cellStyle name="Финансовый 8 3 11" xfId="5791"/>
    <cellStyle name="Финансовый 8 3 2" xfId="4610"/>
    <cellStyle name="Финансовый 8 3 2 2" xfId="5201"/>
    <cellStyle name="Финансовый 8 3 2 3" xfId="5792"/>
    <cellStyle name="Финансовый 8 3 3" xfId="4611"/>
    <cellStyle name="Финансовый 8 3 3 2" xfId="5202"/>
    <cellStyle name="Финансовый 8 3 3 3" xfId="5793"/>
    <cellStyle name="Финансовый 8 3 4" xfId="4612"/>
    <cellStyle name="Финансовый 8 3 4 2" xfId="5203"/>
    <cellStyle name="Финансовый 8 3 4 3" xfId="5794"/>
    <cellStyle name="Финансовый 8 3 5" xfId="4613"/>
    <cellStyle name="Финансовый 8 3 5 2" xfId="5204"/>
    <cellStyle name="Финансовый 8 3 5 3" xfId="5795"/>
    <cellStyle name="Финансовый 8 3 6" xfId="4614"/>
    <cellStyle name="Финансовый 8 3 6 2" xfId="5205"/>
    <cellStyle name="Финансовый 8 3 6 3" xfId="5796"/>
    <cellStyle name="Финансовый 8 3 7" xfId="4615"/>
    <cellStyle name="Финансовый 8 3 7 2" xfId="5206"/>
    <cellStyle name="Финансовый 8 3 7 3" xfId="5797"/>
    <cellStyle name="Финансовый 8 3 8" xfId="4616"/>
    <cellStyle name="Финансовый 8 3 8 2" xfId="5207"/>
    <cellStyle name="Финансовый 8 3 8 3" xfId="5798"/>
    <cellStyle name="Финансовый 8 3 9" xfId="4617"/>
    <cellStyle name="Финансовый 8 3 9 2" xfId="5208"/>
    <cellStyle name="Финансовый 8 3 9 3" xfId="5799"/>
    <cellStyle name="Финансовый 8 4" xfId="4618"/>
    <cellStyle name="Финансовый 8 4 2" xfId="5209"/>
    <cellStyle name="Финансовый 8 4 3" xfId="5800"/>
    <cellStyle name="Финансовый 8 5" xfId="4619"/>
    <cellStyle name="Финансовый 8 5 2" xfId="5210"/>
    <cellStyle name="Финансовый 8 5 3" xfId="5801"/>
    <cellStyle name="Финансовый 8 6" xfId="4620"/>
    <cellStyle name="Финансовый 8 6 2" xfId="5211"/>
    <cellStyle name="Финансовый 8 6 3" xfId="5802"/>
    <cellStyle name="Финансовый 8 7" xfId="4621"/>
    <cellStyle name="Финансовый 8 7 2" xfId="5212"/>
    <cellStyle name="Финансовый 8 7 3" xfId="5803"/>
    <cellStyle name="Финансовый 8 8" xfId="4622"/>
    <cellStyle name="Финансовый 8 8 2" xfId="5213"/>
    <cellStyle name="Финансовый 8 8 3" xfId="5804"/>
    <cellStyle name="Финансовый 8 9" xfId="4623"/>
    <cellStyle name="Финансовый 8 9 2" xfId="5214"/>
    <cellStyle name="Финансовый 8 9 3" xfId="5805"/>
    <cellStyle name="Финансовый 9" xfId="4624"/>
    <cellStyle name="Финансовый 9 10" xfId="4625"/>
    <cellStyle name="Финансовый 9 10 2" xfId="5216"/>
    <cellStyle name="Финансовый 9 10 3" xfId="5807"/>
    <cellStyle name="Финансовый 9 11" xfId="5215"/>
    <cellStyle name="Финансовый 9 12" xfId="5806"/>
    <cellStyle name="Финансовый 9 2" xfId="4626"/>
    <cellStyle name="Финансовый 9 2 10" xfId="5217"/>
    <cellStyle name="Финансовый 9 2 11" xfId="5808"/>
    <cellStyle name="Финансовый 9 2 2" xfId="4627"/>
    <cellStyle name="Финансовый 9 2 2 2" xfId="5218"/>
    <cellStyle name="Финансовый 9 2 2 3" xfId="5809"/>
    <cellStyle name="Финансовый 9 2 3" xfId="4628"/>
    <cellStyle name="Финансовый 9 2 3 2" xfId="5219"/>
    <cellStyle name="Финансовый 9 2 3 3" xfId="5810"/>
    <cellStyle name="Финансовый 9 2 4" xfId="4629"/>
    <cellStyle name="Финансовый 9 2 4 2" xfId="5220"/>
    <cellStyle name="Финансовый 9 2 4 3" xfId="5811"/>
    <cellStyle name="Финансовый 9 2 5" xfId="4630"/>
    <cellStyle name="Финансовый 9 2 5 2" xfId="5221"/>
    <cellStyle name="Финансовый 9 2 5 3" xfId="5812"/>
    <cellStyle name="Финансовый 9 2 6" xfId="4631"/>
    <cellStyle name="Финансовый 9 2 6 2" xfId="5222"/>
    <cellStyle name="Финансовый 9 2 6 3" xfId="5813"/>
    <cellStyle name="Финансовый 9 2 7" xfId="4632"/>
    <cellStyle name="Финансовый 9 2 7 2" xfId="5223"/>
    <cellStyle name="Финансовый 9 2 7 3" xfId="5814"/>
    <cellStyle name="Финансовый 9 2 8" xfId="4633"/>
    <cellStyle name="Финансовый 9 2 8 2" xfId="5224"/>
    <cellStyle name="Финансовый 9 2 8 3" xfId="5815"/>
    <cellStyle name="Финансовый 9 2 9" xfId="4634"/>
    <cellStyle name="Финансовый 9 2 9 2" xfId="5225"/>
    <cellStyle name="Финансовый 9 2 9 3" xfId="5816"/>
    <cellStyle name="Финансовый 9 3" xfId="4635"/>
    <cellStyle name="Финансовый 9 3 2" xfId="5226"/>
    <cellStyle name="Финансовый 9 3 3" xfId="5817"/>
    <cellStyle name="Финансовый 9 4" xfId="4636"/>
    <cellStyle name="Финансовый 9 4 2" xfId="5227"/>
    <cellStyle name="Финансовый 9 4 3" xfId="5818"/>
    <cellStyle name="Финансовый 9 5" xfId="4637"/>
    <cellStyle name="Финансовый 9 5 2" xfId="5228"/>
    <cellStyle name="Финансовый 9 5 3" xfId="5819"/>
    <cellStyle name="Финансовый 9 6" xfId="4638"/>
    <cellStyle name="Финансовый 9 6 2" xfId="5229"/>
    <cellStyle name="Финансовый 9 6 3" xfId="5820"/>
    <cellStyle name="Финансовый 9 7" xfId="4639"/>
    <cellStyle name="Финансовый 9 7 2" xfId="5230"/>
    <cellStyle name="Финансовый 9 7 3" xfId="5821"/>
    <cellStyle name="Финансовый 9 8" xfId="4640"/>
    <cellStyle name="Финансовый 9 8 2" xfId="5231"/>
    <cellStyle name="Финансовый 9 8 3" xfId="5822"/>
    <cellStyle name="Финансовый 9 9" xfId="4641"/>
    <cellStyle name="Финансовый 9 9 2" xfId="5232"/>
    <cellStyle name="Финансовый 9 9 3" xfId="5823"/>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tabSelected="1" view="pageBreakPreview" zoomScaleSheetLayoutView="100" workbookViewId="0">
      <selection activeCell="E2" sqref="E2:G3"/>
    </sheetView>
  </sheetViews>
  <sheetFormatPr defaultRowHeight="15"/>
  <cols>
    <col min="1" max="1" width="37" customWidth="1"/>
    <col min="2" max="2" width="12.140625" customWidth="1"/>
    <col min="3" max="3" width="13" customWidth="1"/>
    <col min="4" max="7" width="11.7109375" customWidth="1"/>
  </cols>
  <sheetData>
    <row r="1" spans="1:7" s="8" customFormat="1" ht="18.75">
      <c r="A1" s="197"/>
      <c r="B1" s="197"/>
      <c r="C1" s="197"/>
      <c r="D1" s="197"/>
      <c r="E1" s="197"/>
      <c r="F1" s="197"/>
      <c r="G1" s="197"/>
    </row>
    <row r="2" spans="1:7" s="8" customFormat="1" ht="18.75">
      <c r="A2" s="36"/>
      <c r="B2" s="36"/>
      <c r="C2" s="36"/>
      <c r="D2" s="36"/>
      <c r="E2" s="202" t="s">
        <v>406</v>
      </c>
      <c r="F2" s="203"/>
      <c r="G2" s="203"/>
    </row>
    <row r="3" spans="1:7" s="8" customFormat="1" ht="90.75" customHeight="1">
      <c r="A3" s="36"/>
      <c r="B3" s="36"/>
      <c r="C3" s="36"/>
      <c r="D3" s="36"/>
      <c r="E3" s="203"/>
      <c r="F3" s="203"/>
      <c r="G3" s="203"/>
    </row>
    <row r="4" spans="1:7" s="8" customFormat="1" ht="18.75">
      <c r="A4" s="198" t="s">
        <v>115</v>
      </c>
      <c r="B4" s="198"/>
      <c r="C4" s="198"/>
      <c r="D4" s="198"/>
      <c r="E4" s="198"/>
      <c r="F4" s="198"/>
      <c r="G4" s="198"/>
    </row>
    <row r="5" spans="1:7" s="8" customFormat="1" ht="18.75">
      <c r="A5" s="199" t="s">
        <v>340</v>
      </c>
      <c r="B5" s="199"/>
      <c r="C5" s="199"/>
      <c r="D5" s="199"/>
      <c r="E5" s="199"/>
      <c r="F5" s="199"/>
      <c r="G5" s="199"/>
    </row>
    <row r="6" spans="1:7" s="8" customFormat="1" ht="23.25" customHeight="1">
      <c r="A6" s="200" t="s">
        <v>116</v>
      </c>
      <c r="B6" s="200"/>
      <c r="C6" s="200"/>
      <c r="D6" s="200"/>
      <c r="E6" s="200"/>
      <c r="F6" s="200"/>
      <c r="G6" s="200"/>
    </row>
    <row r="7" spans="1:7" s="8" customFormat="1" ht="23.25" customHeight="1">
      <c r="A7" s="201" t="s">
        <v>117</v>
      </c>
      <c r="B7" s="201"/>
      <c r="C7" s="201"/>
      <c r="D7" s="201"/>
      <c r="E7" s="201"/>
      <c r="F7" s="201"/>
      <c r="G7" s="201"/>
    </row>
    <row r="8" spans="1:7" ht="31.5">
      <c r="A8" s="9" t="s">
        <v>118</v>
      </c>
      <c r="B8" s="208" t="s">
        <v>317</v>
      </c>
      <c r="C8" s="208"/>
      <c r="D8" s="208"/>
      <c r="E8" s="208"/>
      <c r="F8" s="208"/>
      <c r="G8" s="208"/>
    </row>
    <row r="9" spans="1:7" ht="31.5">
      <c r="A9" s="9" t="s">
        <v>119</v>
      </c>
      <c r="B9" s="208" t="s">
        <v>255</v>
      </c>
      <c r="C9" s="208"/>
      <c r="D9" s="208"/>
      <c r="E9" s="208"/>
      <c r="F9" s="208"/>
      <c r="G9" s="208"/>
    </row>
    <row r="10" spans="1:7" ht="123.75" customHeight="1">
      <c r="A10" s="21" t="s">
        <v>120</v>
      </c>
      <c r="B10" s="194" t="s">
        <v>256</v>
      </c>
      <c r="C10" s="195"/>
      <c r="D10" s="195"/>
      <c r="E10" s="195"/>
      <c r="F10" s="195"/>
      <c r="G10" s="196"/>
    </row>
    <row r="11" spans="1:7" ht="15.75">
      <c r="A11" s="21" t="s">
        <v>121</v>
      </c>
      <c r="B11" s="193" t="s">
        <v>127</v>
      </c>
      <c r="C11" s="193"/>
      <c r="D11" s="193"/>
      <c r="E11" s="193"/>
      <c r="F11" s="193"/>
      <c r="G11" s="193"/>
    </row>
    <row r="12" spans="1:7" ht="42" customHeight="1">
      <c r="A12" s="21" t="s">
        <v>72</v>
      </c>
      <c r="B12" s="208" t="s">
        <v>257</v>
      </c>
      <c r="C12" s="208"/>
      <c r="D12" s="208"/>
      <c r="E12" s="208"/>
      <c r="F12" s="208"/>
      <c r="G12" s="208"/>
    </row>
    <row r="13" spans="1:7" ht="63">
      <c r="A13" s="21" t="s">
        <v>100</v>
      </c>
      <c r="B13" s="208" t="s">
        <v>258</v>
      </c>
      <c r="C13" s="208"/>
      <c r="D13" s="208"/>
      <c r="E13" s="208"/>
      <c r="F13" s="208"/>
      <c r="G13" s="208"/>
    </row>
    <row r="14" spans="1:7" ht="31.5">
      <c r="A14" s="21" t="s">
        <v>126</v>
      </c>
      <c r="B14" s="208" t="s">
        <v>258</v>
      </c>
      <c r="C14" s="208"/>
      <c r="D14" s="208"/>
      <c r="E14" s="208"/>
      <c r="F14" s="208"/>
      <c r="G14" s="208"/>
    </row>
    <row r="15" spans="1:7" ht="15.75" customHeight="1">
      <c r="A15" s="211" t="s">
        <v>128</v>
      </c>
      <c r="B15" s="193" t="s">
        <v>72</v>
      </c>
      <c r="C15" s="193"/>
      <c r="D15" s="193"/>
      <c r="E15" s="193"/>
      <c r="F15" s="193"/>
      <c r="G15" s="193"/>
    </row>
    <row r="16" spans="1:7" ht="321" customHeight="1">
      <c r="A16" s="211"/>
      <c r="B16" s="194" t="s">
        <v>259</v>
      </c>
      <c r="C16" s="195"/>
      <c r="D16" s="195"/>
      <c r="E16" s="195"/>
      <c r="F16" s="195"/>
      <c r="G16" s="196"/>
    </row>
    <row r="17" spans="1:7" ht="38.25" customHeight="1">
      <c r="A17" s="211"/>
      <c r="B17" s="193" t="s">
        <v>100</v>
      </c>
      <c r="C17" s="193"/>
      <c r="D17" s="193"/>
      <c r="E17" s="193"/>
      <c r="F17" s="193"/>
      <c r="G17" s="193"/>
    </row>
    <row r="18" spans="1:7" ht="286.5" customHeight="1">
      <c r="A18" s="211"/>
      <c r="B18" s="194" t="s">
        <v>260</v>
      </c>
      <c r="C18" s="195"/>
      <c r="D18" s="195"/>
      <c r="E18" s="195"/>
      <c r="F18" s="195"/>
      <c r="G18" s="196"/>
    </row>
    <row r="19" spans="1:7" ht="15.75">
      <c r="A19" s="211"/>
      <c r="B19" s="193" t="s">
        <v>126</v>
      </c>
      <c r="C19" s="193"/>
      <c r="D19" s="193"/>
      <c r="E19" s="193"/>
      <c r="F19" s="193"/>
      <c r="G19" s="193"/>
    </row>
    <row r="20" spans="1:7" ht="48.75" customHeight="1">
      <c r="A20" s="211"/>
      <c r="B20" s="194" t="s">
        <v>261</v>
      </c>
      <c r="C20" s="195"/>
      <c r="D20" s="195"/>
      <c r="E20" s="195"/>
      <c r="F20" s="195"/>
      <c r="G20" s="196"/>
    </row>
    <row r="21" spans="1:7" ht="15.75">
      <c r="A21" s="210" t="s">
        <v>6</v>
      </c>
      <c r="B21" s="193" t="s">
        <v>122</v>
      </c>
      <c r="C21" s="193"/>
      <c r="D21" s="193"/>
      <c r="E21" s="193"/>
      <c r="F21" s="193"/>
      <c r="G21" s="193"/>
    </row>
    <row r="22" spans="1:7" ht="15.75">
      <c r="A22" s="210"/>
      <c r="B22" s="10" t="s">
        <v>54</v>
      </c>
      <c r="C22" s="10" t="s">
        <v>5</v>
      </c>
      <c r="D22" s="10" t="s">
        <v>4</v>
      </c>
      <c r="E22" s="10" t="s">
        <v>3</v>
      </c>
      <c r="F22" s="10" t="s">
        <v>56</v>
      </c>
      <c r="G22" s="10" t="s">
        <v>57</v>
      </c>
    </row>
    <row r="23" spans="1:7" ht="31.5">
      <c r="A23" s="21" t="s">
        <v>0</v>
      </c>
      <c r="B23" s="72">
        <f>C23+D23+E23+F23+G23</f>
        <v>5691125.9900000002</v>
      </c>
      <c r="C23" s="72">
        <v>1779532.65</v>
      </c>
      <c r="D23" s="72">
        <v>963643.35</v>
      </c>
      <c r="E23" s="72">
        <v>985546.52</v>
      </c>
      <c r="F23" s="72">
        <f>'Перечень мероприятий ПП I '!M269+'Перечень мероприятий ПП II'!M103+'Перечень мероприятий ПП IV'!I22</f>
        <v>980899.3</v>
      </c>
      <c r="G23" s="72">
        <f>'Перечень мероприятий ПП I '!N269+'Перечень мероприятий ПП II'!N103+'Перечень мероприятий ПП IV'!J22</f>
        <v>981504.17</v>
      </c>
    </row>
    <row r="24" spans="1:7" ht="31.5">
      <c r="A24" s="21" t="s">
        <v>123</v>
      </c>
      <c r="B24" s="72">
        <f>C24+D24+E24+F24+G24</f>
        <v>2267951.7199999997</v>
      </c>
      <c r="C24" s="72">
        <v>513520.94</v>
      </c>
      <c r="D24" s="72">
        <v>425279.55</v>
      </c>
      <c r="E24" s="72">
        <v>445221.16</v>
      </c>
      <c r="F24" s="72">
        <v>444160.76</v>
      </c>
      <c r="G24" s="72">
        <f>'Перечень мероприятий ПП I '!N271+'Перечень мероприятий ПП II'!N105+'Перечень мероприятий ПП IV'!J24</f>
        <v>439769.31</v>
      </c>
    </row>
    <row r="25" spans="1:7" ht="15.75" customHeight="1">
      <c r="A25" s="21" t="s">
        <v>124</v>
      </c>
      <c r="B25" s="11" t="s">
        <v>277</v>
      </c>
      <c r="C25" s="11" t="s">
        <v>277</v>
      </c>
      <c r="D25" s="11" t="s">
        <v>277</v>
      </c>
      <c r="E25" s="108" t="s">
        <v>277</v>
      </c>
      <c r="F25" s="108" t="s">
        <v>277</v>
      </c>
      <c r="G25" s="108" t="s">
        <v>277</v>
      </c>
    </row>
    <row r="26" spans="1:7" ht="15.75">
      <c r="A26" s="21" t="s">
        <v>1</v>
      </c>
      <c r="B26" s="72">
        <f>C26+D26+E26+F26+G26</f>
        <v>382767.73</v>
      </c>
      <c r="C26" s="72">
        <v>117413.61</v>
      </c>
      <c r="D26" s="72">
        <v>61036.37</v>
      </c>
      <c r="E26" s="72">
        <v>70854.039999999994</v>
      </c>
      <c r="F26" s="72">
        <f>'Перечень мероприятий ПП I '!M270+'Перечень мероприятий ПП II'!M104+'Перечень мероприятий ПП IV'!I23</f>
        <v>67428.739999999991</v>
      </c>
      <c r="G26" s="72">
        <f>'Перечень мероприятий ПП I '!N270+'Перечень мероприятий ПП II'!N104+'Перечень мероприятий ПП IV'!J23</f>
        <v>66034.97</v>
      </c>
    </row>
    <row r="27" spans="1:7" ht="15.75">
      <c r="A27" s="21" t="s">
        <v>125</v>
      </c>
      <c r="B27" s="72">
        <f>B23+B24+B26</f>
        <v>8341845.4399999995</v>
      </c>
      <c r="C27" s="72">
        <f t="shared" ref="C27:G27" si="0">C23+C24+C26</f>
        <v>2410467.1999999997</v>
      </c>
      <c r="D27" s="72">
        <f>D23+D24+D26</f>
        <v>1449959.27</v>
      </c>
      <c r="E27" s="72">
        <f t="shared" si="0"/>
        <v>1501621.72</v>
      </c>
      <c r="F27" s="72">
        <f t="shared" si="0"/>
        <v>1492488.8</v>
      </c>
      <c r="G27" s="72">
        <f t="shared" si="0"/>
        <v>1487308.45</v>
      </c>
    </row>
    <row r="28" spans="1:7" ht="15.75">
      <c r="A28" s="12"/>
      <c r="B28" s="12"/>
      <c r="C28" s="12"/>
      <c r="D28" s="12"/>
      <c r="E28" s="12"/>
      <c r="F28" s="136"/>
      <c r="G28" s="12"/>
    </row>
    <row r="29" spans="1:7" ht="23.25" customHeight="1">
      <c r="A29" s="209" t="s">
        <v>262</v>
      </c>
      <c r="B29" s="209"/>
      <c r="C29" s="209"/>
      <c r="D29" s="209"/>
      <c r="E29" s="209"/>
      <c r="F29" s="209"/>
      <c r="G29" s="209"/>
    </row>
    <row r="30" spans="1:7" ht="15.75" customHeight="1">
      <c r="A30" s="202" t="s">
        <v>403</v>
      </c>
      <c r="B30" s="204"/>
      <c r="C30" s="204"/>
      <c r="D30" s="204"/>
      <c r="E30" s="204"/>
      <c r="F30" s="204"/>
      <c r="G30" s="204"/>
    </row>
    <row r="31" spans="1:7" ht="29.25" customHeight="1">
      <c r="A31" s="204"/>
      <c r="B31" s="204"/>
      <c r="C31" s="204"/>
      <c r="D31" s="204"/>
      <c r="E31" s="204"/>
      <c r="F31" s="204"/>
      <c r="G31" s="204"/>
    </row>
    <row r="32" spans="1:7" ht="23.25" customHeight="1">
      <c r="A32" s="204"/>
      <c r="B32" s="204"/>
      <c r="C32" s="204"/>
      <c r="D32" s="204"/>
      <c r="E32" s="204"/>
      <c r="F32" s="204"/>
      <c r="G32" s="204"/>
    </row>
    <row r="33" spans="1:7" ht="23.25" customHeight="1">
      <c r="A33" s="204"/>
      <c r="B33" s="204"/>
      <c r="C33" s="204"/>
      <c r="D33" s="204"/>
      <c r="E33" s="204"/>
      <c r="F33" s="204"/>
      <c r="G33" s="204"/>
    </row>
    <row r="34" spans="1:7" ht="23.25" customHeight="1">
      <c r="A34" s="204"/>
      <c r="B34" s="204"/>
      <c r="C34" s="204"/>
      <c r="D34" s="204"/>
      <c r="E34" s="204"/>
      <c r="F34" s="204"/>
      <c r="G34" s="204"/>
    </row>
    <row r="35" spans="1:7" ht="23.25" customHeight="1">
      <c r="A35" s="204"/>
      <c r="B35" s="204"/>
      <c r="C35" s="204"/>
      <c r="D35" s="204"/>
      <c r="E35" s="204"/>
      <c r="F35" s="204"/>
      <c r="G35" s="204"/>
    </row>
    <row r="36" spans="1:7" ht="23.25" customHeight="1">
      <c r="A36" s="204"/>
      <c r="B36" s="204"/>
      <c r="C36" s="204"/>
      <c r="D36" s="204"/>
      <c r="E36" s="204"/>
      <c r="F36" s="204"/>
      <c r="G36" s="204"/>
    </row>
    <row r="37" spans="1:7" ht="23.25" customHeight="1">
      <c r="A37" s="204"/>
      <c r="B37" s="204"/>
      <c r="C37" s="204"/>
      <c r="D37" s="204"/>
      <c r="E37" s="204"/>
      <c r="F37" s="204"/>
      <c r="G37" s="204"/>
    </row>
    <row r="38" spans="1:7" ht="23.25" customHeight="1">
      <c r="A38" s="204"/>
      <c r="B38" s="204"/>
      <c r="C38" s="204"/>
      <c r="D38" s="204"/>
      <c r="E38" s="204"/>
      <c r="F38" s="204"/>
      <c r="G38" s="204"/>
    </row>
    <row r="39" spans="1:7" ht="23.25" customHeight="1">
      <c r="A39" s="204"/>
      <c r="B39" s="204"/>
      <c r="C39" s="204"/>
      <c r="D39" s="204"/>
      <c r="E39" s="204"/>
      <c r="F39" s="204"/>
      <c r="G39" s="204"/>
    </row>
    <row r="40" spans="1:7" ht="23.25" customHeight="1">
      <c r="A40" s="204"/>
      <c r="B40" s="204"/>
      <c r="C40" s="204"/>
      <c r="D40" s="204"/>
      <c r="E40" s="204"/>
      <c r="F40" s="204"/>
      <c r="G40" s="204"/>
    </row>
    <row r="41" spans="1:7" ht="17.25" customHeight="1">
      <c r="A41" s="204"/>
      <c r="B41" s="204"/>
      <c r="C41" s="204"/>
      <c r="D41" s="204"/>
      <c r="E41" s="204"/>
      <c r="F41" s="204"/>
      <c r="G41" s="204"/>
    </row>
    <row r="42" spans="1:7" ht="21" customHeight="1">
      <c r="A42" s="204"/>
      <c r="B42" s="204"/>
      <c r="C42" s="204"/>
      <c r="D42" s="204"/>
      <c r="E42" s="204"/>
      <c r="F42" s="204"/>
      <c r="G42" s="204"/>
    </row>
    <row r="43" spans="1:7" ht="23.25" customHeight="1">
      <c r="A43" s="204"/>
      <c r="B43" s="204"/>
      <c r="C43" s="204"/>
      <c r="D43" s="204"/>
      <c r="E43" s="204"/>
      <c r="F43" s="204"/>
      <c r="G43" s="204"/>
    </row>
    <row r="44" spans="1:7" ht="59.25" customHeight="1">
      <c r="A44" s="204"/>
      <c r="B44" s="204"/>
      <c r="C44" s="204"/>
      <c r="D44" s="204"/>
      <c r="E44" s="204"/>
      <c r="F44" s="204"/>
      <c r="G44" s="204"/>
    </row>
    <row r="45" spans="1:7" ht="409.5" customHeight="1">
      <c r="A45" s="204"/>
      <c r="B45" s="204"/>
      <c r="C45" s="204"/>
      <c r="D45" s="204"/>
      <c r="E45" s="204"/>
      <c r="F45" s="204"/>
      <c r="G45" s="204"/>
    </row>
    <row r="46" spans="1:7" ht="350.25" customHeight="1">
      <c r="A46" s="204"/>
      <c r="B46" s="204"/>
      <c r="C46" s="204"/>
      <c r="D46" s="204"/>
      <c r="E46" s="204"/>
      <c r="F46" s="204"/>
      <c r="G46" s="204"/>
    </row>
    <row r="47" spans="1:7" ht="29.25" customHeight="1">
      <c r="A47" s="207" t="s">
        <v>263</v>
      </c>
      <c r="B47" s="207"/>
      <c r="C47" s="207"/>
      <c r="D47" s="207"/>
      <c r="E47" s="207"/>
      <c r="F47" s="207"/>
      <c r="G47" s="207"/>
    </row>
    <row r="48" spans="1:7" ht="11.25" customHeight="1">
      <c r="A48" s="205" t="s">
        <v>264</v>
      </c>
      <c r="B48" s="206"/>
      <c r="C48" s="206"/>
      <c r="D48" s="206"/>
      <c r="E48" s="206"/>
      <c r="F48" s="206"/>
      <c r="G48" s="206"/>
    </row>
    <row r="49" spans="1:7" ht="33.75" hidden="1" customHeight="1">
      <c r="A49" s="206"/>
      <c r="B49" s="206"/>
      <c r="C49" s="206"/>
      <c r="D49" s="206"/>
      <c r="E49" s="206"/>
      <c r="F49" s="206"/>
      <c r="G49" s="206"/>
    </row>
    <row r="50" spans="1:7" ht="24.75" customHeight="1">
      <c r="A50" s="206"/>
      <c r="B50" s="206"/>
      <c r="C50" s="206"/>
      <c r="D50" s="206"/>
      <c r="E50" s="206"/>
      <c r="F50" s="206"/>
      <c r="G50" s="206"/>
    </row>
    <row r="51" spans="1:7" ht="59.25" customHeight="1">
      <c r="A51" s="206"/>
      <c r="B51" s="206"/>
      <c r="C51" s="206"/>
      <c r="D51" s="206"/>
      <c r="E51" s="206"/>
      <c r="F51" s="206"/>
      <c r="G51" s="206"/>
    </row>
    <row r="52" spans="1:7" ht="35.25" customHeight="1">
      <c r="A52" s="206"/>
      <c r="B52" s="206"/>
      <c r="C52" s="206"/>
      <c r="D52" s="206"/>
      <c r="E52" s="206"/>
      <c r="F52" s="206"/>
      <c r="G52" s="206"/>
    </row>
    <row r="53" spans="1:7" ht="104.25" customHeight="1">
      <c r="A53" s="206"/>
      <c r="B53" s="206"/>
      <c r="C53" s="206"/>
      <c r="D53" s="206"/>
      <c r="E53" s="206"/>
      <c r="F53" s="206"/>
      <c r="G53" s="206"/>
    </row>
    <row r="54" spans="1:7" ht="409.5" customHeight="1">
      <c r="A54" s="206"/>
      <c r="B54" s="206"/>
      <c r="C54" s="206"/>
      <c r="D54" s="206"/>
      <c r="E54" s="206"/>
      <c r="F54" s="206"/>
      <c r="G54" s="206"/>
    </row>
    <row r="55" spans="1:7" ht="15" hidden="1" customHeight="1">
      <c r="A55" s="206"/>
      <c r="B55" s="206"/>
      <c r="C55" s="206"/>
      <c r="D55" s="206"/>
      <c r="E55" s="206"/>
      <c r="F55" s="206"/>
      <c r="G55" s="206"/>
    </row>
    <row r="56" spans="1:7" ht="15" hidden="1" customHeight="1">
      <c r="A56" s="206"/>
      <c r="B56" s="206"/>
      <c r="C56" s="206"/>
      <c r="D56" s="206"/>
      <c r="E56" s="206"/>
      <c r="F56" s="206"/>
      <c r="G56" s="206"/>
    </row>
    <row r="57" spans="1:7" ht="15" hidden="1" customHeight="1">
      <c r="A57" s="206"/>
      <c r="B57" s="206"/>
      <c r="C57" s="206"/>
      <c r="D57" s="206"/>
      <c r="E57" s="206"/>
      <c r="F57" s="206"/>
      <c r="G57" s="206"/>
    </row>
    <row r="58" spans="1:7" ht="15" customHeight="1">
      <c r="A58" s="37"/>
      <c r="B58" s="37"/>
      <c r="C58" s="37"/>
      <c r="D58" s="37"/>
      <c r="E58" s="37"/>
      <c r="F58" s="37"/>
      <c r="G58" s="37"/>
    </row>
    <row r="59" spans="1:7" ht="15" customHeight="1">
      <c r="A59" s="37"/>
      <c r="B59" s="37"/>
      <c r="C59" s="37"/>
      <c r="D59" s="37"/>
      <c r="E59" s="37"/>
      <c r="F59" s="37"/>
      <c r="G59" s="37"/>
    </row>
    <row r="60" spans="1:7" ht="15" customHeight="1">
      <c r="A60" s="37"/>
      <c r="B60" s="37"/>
      <c r="C60" s="37"/>
      <c r="D60" s="37"/>
      <c r="E60" s="37"/>
      <c r="F60" s="37"/>
      <c r="G60" s="37"/>
    </row>
    <row r="61" spans="1:7" ht="15" customHeight="1">
      <c r="A61" s="37"/>
      <c r="B61" s="37"/>
      <c r="C61" s="37"/>
      <c r="D61" s="37"/>
      <c r="E61" s="37"/>
      <c r="F61" s="37"/>
      <c r="G61" s="37"/>
    </row>
    <row r="62" spans="1:7" ht="15" customHeight="1">
      <c r="A62" s="37"/>
      <c r="B62" s="37"/>
      <c r="C62" s="37"/>
      <c r="D62" s="37"/>
      <c r="E62" s="37"/>
      <c r="F62" s="37"/>
      <c r="G62" s="37"/>
    </row>
    <row r="63" spans="1:7" ht="15" customHeight="1">
      <c r="A63" s="37"/>
      <c r="B63" s="37"/>
      <c r="C63" s="37"/>
      <c r="D63" s="37"/>
      <c r="E63" s="37"/>
      <c r="F63" s="37"/>
      <c r="G63" s="37"/>
    </row>
    <row r="64" spans="1:7" ht="15" customHeight="1">
      <c r="A64" s="37"/>
      <c r="B64" s="37"/>
      <c r="C64" s="37"/>
      <c r="D64" s="37"/>
      <c r="E64" s="37"/>
      <c r="F64" s="37"/>
      <c r="G64" s="37"/>
    </row>
    <row r="65" spans="1:7" ht="15" customHeight="1">
      <c r="A65" s="37"/>
      <c r="B65" s="37"/>
      <c r="C65" s="37"/>
      <c r="D65" s="37"/>
      <c r="E65" s="37"/>
      <c r="F65" s="37"/>
      <c r="G65" s="37"/>
    </row>
    <row r="66" spans="1:7" ht="15" customHeight="1">
      <c r="A66" s="37"/>
      <c r="B66" s="37"/>
      <c r="C66" s="37"/>
      <c r="D66" s="37"/>
      <c r="E66" s="37"/>
      <c r="F66" s="37"/>
      <c r="G66" s="37"/>
    </row>
    <row r="67" spans="1:7" ht="15" customHeight="1">
      <c r="A67" s="37"/>
      <c r="B67" s="37"/>
      <c r="C67" s="37"/>
      <c r="D67" s="37"/>
      <c r="E67" s="37"/>
      <c r="F67" s="37"/>
      <c r="G67" s="37"/>
    </row>
    <row r="68" spans="1:7" ht="15" customHeight="1">
      <c r="A68" s="37"/>
      <c r="B68" s="37"/>
      <c r="C68" s="37"/>
      <c r="D68" s="37"/>
      <c r="E68" s="37"/>
      <c r="F68" s="37"/>
      <c r="G68" s="37"/>
    </row>
    <row r="69" spans="1:7" ht="15" customHeight="1">
      <c r="A69" s="37"/>
      <c r="B69" s="37"/>
      <c r="C69" s="37"/>
      <c r="D69" s="37"/>
      <c r="E69" s="37"/>
      <c r="F69" s="37"/>
      <c r="G69" s="37"/>
    </row>
    <row r="70" spans="1:7" ht="15" customHeight="1">
      <c r="A70" s="37"/>
      <c r="B70" s="37"/>
      <c r="C70" s="37"/>
      <c r="D70" s="37"/>
      <c r="E70" s="37"/>
      <c r="F70" s="37"/>
      <c r="G70" s="37"/>
    </row>
  </sheetData>
  <mergeCells count="26">
    <mergeCell ref="A30:G46"/>
    <mergeCell ref="A48:G57"/>
    <mergeCell ref="A47:G47"/>
    <mergeCell ref="B16:G16"/>
    <mergeCell ref="B8:G8"/>
    <mergeCell ref="A29:G29"/>
    <mergeCell ref="B9:G9"/>
    <mergeCell ref="B10:G10"/>
    <mergeCell ref="B11:G11"/>
    <mergeCell ref="A21:A22"/>
    <mergeCell ref="B21:G21"/>
    <mergeCell ref="B20:G20"/>
    <mergeCell ref="A15:A20"/>
    <mergeCell ref="B12:G12"/>
    <mergeCell ref="B13:G13"/>
    <mergeCell ref="B14:G14"/>
    <mergeCell ref="B15:G15"/>
    <mergeCell ref="B17:G17"/>
    <mergeCell ref="B19:G19"/>
    <mergeCell ref="B18:G18"/>
    <mergeCell ref="A1:G1"/>
    <mergeCell ref="A4:G4"/>
    <mergeCell ref="A5:G5"/>
    <mergeCell ref="A6:G6"/>
    <mergeCell ref="A7:G7"/>
    <mergeCell ref="E2:G3"/>
  </mergeCells>
  <pageMargins left="0.70866141732283472" right="0.70866141732283472" top="0.74803149606299213" bottom="0.74803149606299213" header="0.31496062992125984" footer="0.31496062992125984"/>
  <pageSetup paperSize="9" fitToHeight="0" orientation="landscape" useFirstPageNumber="1" r:id="rId1"/>
  <headerFooter differentFirst="1" scaleWithDoc="0"/>
  <rowBreaks count="2" manualBreakCount="2">
    <brk id="45" max="16383" man="1"/>
    <brk id="5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16" zoomScale="60" zoomScaleNormal="85" zoomScalePageLayoutView="70" workbookViewId="0">
      <selection activeCell="J18" sqref="J18"/>
    </sheetView>
  </sheetViews>
  <sheetFormatPr defaultColWidth="9.140625" defaultRowHeight="18.75"/>
  <cols>
    <col min="1" max="1" width="14" style="19" customWidth="1"/>
    <col min="2" max="2" width="60.28515625" style="20" customWidth="1"/>
    <col min="3" max="3" width="25.85546875" style="20" customWidth="1"/>
    <col min="4" max="4" width="13.7109375" style="20" customWidth="1"/>
    <col min="5" max="5" width="17.5703125" style="6" customWidth="1"/>
    <col min="6" max="7" width="9.140625" style="6" customWidth="1"/>
    <col min="8" max="9" width="9.42578125" style="6" customWidth="1"/>
    <col min="10" max="10" width="7.85546875" style="6" customWidth="1"/>
    <col min="11" max="11" width="16.42578125" style="6" customWidth="1"/>
    <col min="12" max="12" width="37.42578125" style="6" customWidth="1"/>
    <col min="13" max="17" width="9.140625" style="6"/>
    <col min="18" max="20" width="0" style="6" hidden="1" customWidth="1"/>
    <col min="21" max="16384" width="9.140625" style="6"/>
  </cols>
  <sheetData>
    <row r="1" spans="1:13" ht="18.75" customHeight="1">
      <c r="A1" s="212" t="s">
        <v>265</v>
      </c>
      <c r="B1" s="213"/>
      <c r="C1" s="213"/>
      <c r="D1" s="213"/>
      <c r="E1" s="213"/>
      <c r="F1" s="213"/>
      <c r="G1" s="213"/>
      <c r="H1" s="213"/>
      <c r="I1" s="213"/>
      <c r="J1" s="213"/>
      <c r="K1" s="213"/>
      <c r="L1" s="213"/>
      <c r="M1" s="213"/>
    </row>
    <row r="3" spans="1:13" ht="18.75" customHeight="1">
      <c r="A3" s="216" t="s">
        <v>105</v>
      </c>
      <c r="B3" s="216" t="s">
        <v>134</v>
      </c>
      <c r="C3" s="216" t="s">
        <v>106</v>
      </c>
      <c r="D3" s="216" t="s">
        <v>240</v>
      </c>
      <c r="E3" s="216" t="s">
        <v>135</v>
      </c>
      <c r="F3" s="216" t="s">
        <v>107</v>
      </c>
      <c r="G3" s="216"/>
      <c r="H3" s="216"/>
      <c r="I3" s="216"/>
      <c r="J3" s="216"/>
      <c r="K3" s="214" t="s">
        <v>266</v>
      </c>
      <c r="L3" s="214" t="s">
        <v>108</v>
      </c>
      <c r="M3" s="7"/>
    </row>
    <row r="4" spans="1:13" ht="147.75" customHeight="1">
      <c r="A4" s="216"/>
      <c r="B4" s="216"/>
      <c r="C4" s="216"/>
      <c r="D4" s="216"/>
      <c r="E4" s="216"/>
      <c r="F4" s="95" t="s">
        <v>5</v>
      </c>
      <c r="G4" s="95" t="s">
        <v>4</v>
      </c>
      <c r="H4" s="190" t="s">
        <v>3</v>
      </c>
      <c r="I4" s="95" t="s">
        <v>56</v>
      </c>
      <c r="J4" s="95" t="s">
        <v>57</v>
      </c>
      <c r="K4" s="215"/>
      <c r="L4" s="218"/>
      <c r="M4" s="7"/>
    </row>
    <row r="5" spans="1:13">
      <c r="A5" s="95">
        <v>1</v>
      </c>
      <c r="B5" s="95">
        <v>2</v>
      </c>
      <c r="C5" s="95">
        <v>3</v>
      </c>
      <c r="D5" s="95">
        <v>4</v>
      </c>
      <c r="E5" s="95">
        <v>5</v>
      </c>
      <c r="F5" s="95">
        <v>6</v>
      </c>
      <c r="G5" s="95">
        <v>7</v>
      </c>
      <c r="H5" s="190">
        <v>8</v>
      </c>
      <c r="I5" s="95">
        <v>9</v>
      </c>
      <c r="J5" s="95">
        <v>10</v>
      </c>
      <c r="K5" s="95">
        <v>11</v>
      </c>
      <c r="L5" s="95">
        <v>12</v>
      </c>
      <c r="M5" s="7"/>
    </row>
    <row r="6" spans="1:13">
      <c r="A6" s="95">
        <v>1</v>
      </c>
      <c r="B6" s="216" t="s">
        <v>129</v>
      </c>
      <c r="C6" s="216"/>
      <c r="D6" s="216"/>
      <c r="E6" s="216"/>
      <c r="F6" s="216"/>
      <c r="G6" s="216"/>
      <c r="H6" s="216"/>
      <c r="I6" s="216"/>
      <c r="J6" s="216"/>
      <c r="K6" s="216"/>
      <c r="L6" s="216"/>
      <c r="M6" s="7"/>
    </row>
    <row r="7" spans="1:13" ht="138.75" customHeight="1">
      <c r="A7" s="5" t="s">
        <v>7</v>
      </c>
      <c r="B7" s="180" t="s">
        <v>74</v>
      </c>
      <c r="C7" s="171" t="s">
        <v>318</v>
      </c>
      <c r="D7" s="171" t="s">
        <v>75</v>
      </c>
      <c r="E7" s="181" t="s">
        <v>267</v>
      </c>
      <c r="F7" s="182">
        <v>100</v>
      </c>
      <c r="G7" s="182">
        <v>100</v>
      </c>
      <c r="H7" s="190">
        <v>100</v>
      </c>
      <c r="I7" s="182">
        <v>100</v>
      </c>
      <c r="J7" s="182">
        <v>100</v>
      </c>
      <c r="K7" s="182" t="s">
        <v>268</v>
      </c>
      <c r="L7" s="180" t="s">
        <v>170</v>
      </c>
      <c r="M7" s="7"/>
    </row>
    <row r="8" spans="1:13" ht="409.5">
      <c r="A8" s="5" t="s">
        <v>8</v>
      </c>
      <c r="B8" s="180" t="s">
        <v>110</v>
      </c>
      <c r="C8" s="171" t="s">
        <v>319</v>
      </c>
      <c r="D8" s="171" t="s">
        <v>75</v>
      </c>
      <c r="E8" s="181" t="s">
        <v>267</v>
      </c>
      <c r="F8" s="182">
        <v>100</v>
      </c>
      <c r="G8" s="182">
        <v>100</v>
      </c>
      <c r="H8" s="190">
        <v>100</v>
      </c>
      <c r="I8" s="182">
        <v>100</v>
      </c>
      <c r="J8" s="182">
        <v>100</v>
      </c>
      <c r="K8" s="182" t="s">
        <v>268</v>
      </c>
      <c r="L8" s="180" t="s">
        <v>226</v>
      </c>
      <c r="M8" s="7"/>
    </row>
    <row r="9" spans="1:13" ht="409.5">
      <c r="A9" s="5" t="s">
        <v>9</v>
      </c>
      <c r="B9" s="180" t="s">
        <v>112</v>
      </c>
      <c r="C9" s="171" t="s">
        <v>320</v>
      </c>
      <c r="D9" s="171" t="s">
        <v>75</v>
      </c>
      <c r="E9" s="181" t="s">
        <v>329</v>
      </c>
      <c r="F9" s="182">
        <v>105.4</v>
      </c>
      <c r="G9" s="183">
        <v>103</v>
      </c>
      <c r="H9" s="190">
        <v>100</v>
      </c>
      <c r="I9" s="182">
        <v>100</v>
      </c>
      <c r="J9" s="182">
        <v>100</v>
      </c>
      <c r="K9" s="182" t="s">
        <v>268</v>
      </c>
      <c r="L9" s="180" t="s">
        <v>244</v>
      </c>
      <c r="M9" s="7"/>
    </row>
    <row r="10" spans="1:13" ht="150">
      <c r="A10" s="5" t="s">
        <v>10</v>
      </c>
      <c r="B10" s="180" t="s">
        <v>97</v>
      </c>
      <c r="C10" s="171" t="s">
        <v>321</v>
      </c>
      <c r="D10" s="171" t="s">
        <v>75</v>
      </c>
      <c r="E10" s="181" t="s">
        <v>267</v>
      </c>
      <c r="F10" s="182">
        <v>100</v>
      </c>
      <c r="G10" s="182">
        <v>100</v>
      </c>
      <c r="H10" s="190">
        <v>100</v>
      </c>
      <c r="I10" s="182">
        <v>100</v>
      </c>
      <c r="J10" s="182">
        <v>100</v>
      </c>
      <c r="K10" s="182" t="s">
        <v>268</v>
      </c>
      <c r="L10" s="180" t="s">
        <v>65</v>
      </c>
      <c r="M10" s="7"/>
    </row>
    <row r="11" spans="1:13" ht="194.25" customHeight="1">
      <c r="A11" s="5" t="s">
        <v>11</v>
      </c>
      <c r="B11" s="180" t="s">
        <v>113</v>
      </c>
      <c r="C11" s="171" t="s">
        <v>322</v>
      </c>
      <c r="D11" s="171" t="s">
        <v>75</v>
      </c>
      <c r="E11" s="181" t="s">
        <v>341</v>
      </c>
      <c r="F11" s="182">
        <v>16.05</v>
      </c>
      <c r="G11" s="182">
        <v>16.100000000000001</v>
      </c>
      <c r="H11" s="190">
        <v>16.100000000000001</v>
      </c>
      <c r="I11" s="182">
        <v>16.3</v>
      </c>
      <c r="J11" s="182">
        <v>16.5</v>
      </c>
      <c r="K11" s="182" t="s">
        <v>268</v>
      </c>
      <c r="L11" s="180" t="s">
        <v>61</v>
      </c>
      <c r="M11" s="7"/>
    </row>
    <row r="12" spans="1:13" ht="300" customHeight="1">
      <c r="A12" s="5" t="s">
        <v>131</v>
      </c>
      <c r="B12" s="180" t="s">
        <v>109</v>
      </c>
      <c r="C12" s="171" t="s">
        <v>323</v>
      </c>
      <c r="D12" s="171" t="s">
        <v>75</v>
      </c>
      <c r="E12" s="181" t="s">
        <v>267</v>
      </c>
      <c r="F12" s="182">
        <v>100</v>
      </c>
      <c r="G12" s="182">
        <v>100</v>
      </c>
      <c r="H12" s="190">
        <v>100</v>
      </c>
      <c r="I12" s="182">
        <v>100</v>
      </c>
      <c r="J12" s="182">
        <v>100</v>
      </c>
      <c r="K12" s="182" t="s">
        <v>268</v>
      </c>
      <c r="L12" s="180" t="s">
        <v>401</v>
      </c>
      <c r="M12" s="7"/>
    </row>
    <row r="13" spans="1:13" ht="263.25" customHeight="1">
      <c r="A13" s="5" t="s">
        <v>132</v>
      </c>
      <c r="B13" s="180" t="s">
        <v>111</v>
      </c>
      <c r="C13" s="171" t="s">
        <v>324</v>
      </c>
      <c r="D13" s="171" t="s">
        <v>168</v>
      </c>
      <c r="E13" s="181" t="s">
        <v>402</v>
      </c>
      <c r="F13" s="182">
        <v>0</v>
      </c>
      <c r="G13" s="182">
        <v>63</v>
      </c>
      <c r="H13" s="190">
        <v>60</v>
      </c>
      <c r="I13" s="182">
        <v>60</v>
      </c>
      <c r="J13" s="182">
        <v>60</v>
      </c>
      <c r="K13" s="182" t="s">
        <v>268</v>
      </c>
      <c r="L13" s="180" t="s">
        <v>400</v>
      </c>
      <c r="M13" s="7"/>
    </row>
    <row r="14" spans="1:13" ht="409.5" customHeight="1">
      <c r="A14" s="5" t="s">
        <v>370</v>
      </c>
      <c r="B14" s="184" t="s">
        <v>371</v>
      </c>
      <c r="C14" s="171" t="s">
        <v>322</v>
      </c>
      <c r="D14" s="171" t="s">
        <v>75</v>
      </c>
      <c r="E14" s="181" t="s">
        <v>402</v>
      </c>
      <c r="F14" s="181" t="s">
        <v>402</v>
      </c>
      <c r="G14" s="181" t="s">
        <v>402</v>
      </c>
      <c r="H14" s="190">
        <v>18</v>
      </c>
      <c r="I14" s="182">
        <v>18</v>
      </c>
      <c r="J14" s="182">
        <v>18</v>
      </c>
      <c r="K14" s="182" t="s">
        <v>268</v>
      </c>
      <c r="L14" s="180" t="s">
        <v>61</v>
      </c>
      <c r="M14" s="7"/>
    </row>
    <row r="15" spans="1:13">
      <c r="A15" s="98">
        <v>2</v>
      </c>
      <c r="B15" s="217" t="s">
        <v>130</v>
      </c>
      <c r="C15" s="217"/>
      <c r="D15" s="217"/>
      <c r="E15" s="217"/>
      <c r="F15" s="217"/>
      <c r="G15" s="217"/>
      <c r="H15" s="217"/>
      <c r="I15" s="217"/>
      <c r="J15" s="217"/>
      <c r="K15" s="217"/>
      <c r="L15" s="217"/>
      <c r="M15" s="7"/>
    </row>
    <row r="16" spans="1:13" ht="145.5" customHeight="1">
      <c r="A16" s="5" t="s">
        <v>14</v>
      </c>
      <c r="B16" s="180" t="s">
        <v>114</v>
      </c>
      <c r="C16" s="171" t="s">
        <v>325</v>
      </c>
      <c r="D16" s="171" t="s">
        <v>75</v>
      </c>
      <c r="E16" s="185">
        <v>100</v>
      </c>
      <c r="F16" s="182">
        <v>100</v>
      </c>
      <c r="G16" s="182">
        <v>100</v>
      </c>
      <c r="H16" s="190">
        <v>100</v>
      </c>
      <c r="I16" s="182">
        <v>100</v>
      </c>
      <c r="J16" s="182">
        <v>100</v>
      </c>
      <c r="K16" s="182" t="s">
        <v>268</v>
      </c>
      <c r="L16" s="180" t="s">
        <v>171</v>
      </c>
    </row>
    <row r="17" spans="1:12" ht="182.25" customHeight="1">
      <c r="A17" s="5" t="s">
        <v>15</v>
      </c>
      <c r="B17" s="180" t="s">
        <v>242</v>
      </c>
      <c r="C17" s="171" t="s">
        <v>327</v>
      </c>
      <c r="D17" s="171" t="s">
        <v>169</v>
      </c>
      <c r="E17" s="185">
        <v>0</v>
      </c>
      <c r="F17" s="182">
        <v>0</v>
      </c>
      <c r="G17" s="182">
        <v>270</v>
      </c>
      <c r="H17" s="190">
        <v>270</v>
      </c>
      <c r="I17" s="182">
        <v>270</v>
      </c>
      <c r="J17" s="182">
        <v>270</v>
      </c>
      <c r="K17" s="182" t="s">
        <v>268</v>
      </c>
      <c r="L17" s="186" t="s">
        <v>241</v>
      </c>
    </row>
    <row r="18" spans="1:12" ht="227.25" customHeight="1">
      <c r="A18" s="5" t="s">
        <v>16</v>
      </c>
      <c r="B18" s="187" t="s">
        <v>103</v>
      </c>
      <c r="C18" s="171" t="s">
        <v>326</v>
      </c>
      <c r="D18" s="171" t="s">
        <v>75</v>
      </c>
      <c r="E18" s="188">
        <v>83.9</v>
      </c>
      <c r="F18" s="185">
        <v>75</v>
      </c>
      <c r="G18" s="188">
        <v>83.9</v>
      </c>
      <c r="H18" s="191">
        <v>84.2</v>
      </c>
      <c r="I18" s="188">
        <v>83.9</v>
      </c>
      <c r="J18" s="188">
        <v>83.9</v>
      </c>
      <c r="K18" s="182" t="s">
        <v>268</v>
      </c>
      <c r="L18" s="186" t="s">
        <v>347</v>
      </c>
    </row>
    <row r="19" spans="1:12" ht="138.75" customHeight="1">
      <c r="A19" s="5" t="s">
        <v>17</v>
      </c>
      <c r="B19" s="187" t="s">
        <v>269</v>
      </c>
      <c r="C19" s="171" t="s">
        <v>270</v>
      </c>
      <c r="D19" s="171" t="s">
        <v>153</v>
      </c>
      <c r="E19" s="189">
        <v>65</v>
      </c>
      <c r="F19" s="189">
        <v>65</v>
      </c>
      <c r="G19" s="189">
        <v>65</v>
      </c>
      <c r="H19" s="192">
        <v>65</v>
      </c>
      <c r="I19" s="189">
        <v>65</v>
      </c>
      <c r="J19" s="189">
        <v>65</v>
      </c>
      <c r="K19" s="182" t="s">
        <v>268</v>
      </c>
      <c r="L19" s="186" t="s">
        <v>271</v>
      </c>
    </row>
    <row r="20" spans="1:12">
      <c r="A20" s="16"/>
      <c r="B20" s="17"/>
      <c r="C20" s="18"/>
      <c r="D20" s="17"/>
      <c r="E20" s="18"/>
      <c r="F20" s="18"/>
      <c r="G20" s="18"/>
      <c r="H20" s="18"/>
      <c r="I20" s="18"/>
      <c r="J20" s="18"/>
      <c r="K20" s="18"/>
      <c r="L20" s="18"/>
    </row>
    <row r="21" spans="1:12">
      <c r="A21" s="16"/>
      <c r="B21" s="17"/>
      <c r="C21" s="18"/>
      <c r="D21" s="17"/>
      <c r="E21" s="18"/>
      <c r="F21" s="18"/>
      <c r="G21" s="18"/>
      <c r="H21" s="18"/>
      <c r="I21" s="18"/>
      <c r="J21" s="18"/>
      <c r="K21" s="18"/>
      <c r="L21" s="18"/>
    </row>
    <row r="22" spans="1:12">
      <c r="A22" s="16"/>
      <c r="B22" s="17"/>
      <c r="C22" s="18"/>
      <c r="D22" s="17"/>
      <c r="E22" s="18"/>
      <c r="F22" s="18"/>
      <c r="G22" s="18"/>
      <c r="H22" s="18"/>
      <c r="I22" s="18"/>
      <c r="J22" s="18"/>
      <c r="K22" s="18"/>
      <c r="L22" s="18"/>
    </row>
    <row r="23" spans="1:12">
      <c r="A23" s="16"/>
      <c r="B23" s="17"/>
      <c r="C23" s="18"/>
      <c r="D23" s="17"/>
      <c r="E23" s="18"/>
      <c r="F23" s="18"/>
      <c r="G23" s="18"/>
      <c r="H23" s="18"/>
      <c r="I23" s="18"/>
      <c r="J23" s="18"/>
      <c r="K23" s="18"/>
      <c r="L23" s="18"/>
    </row>
  </sheetData>
  <mergeCells count="11">
    <mergeCell ref="A1:M1"/>
    <mergeCell ref="K3:K4"/>
    <mergeCell ref="B6:L6"/>
    <mergeCell ref="B15:L15"/>
    <mergeCell ref="A3:A4"/>
    <mergeCell ref="B3:B4"/>
    <mergeCell ref="C3:C4"/>
    <mergeCell ref="D3:D4"/>
    <mergeCell ref="E3:E4"/>
    <mergeCell ref="F3:J3"/>
    <mergeCell ref="L3:L4"/>
  </mergeCells>
  <pageMargins left="0.55118110236220474" right="0.15748031496062992" top="0.43307086614173229" bottom="0.27559055118110237" header="0.23622047244094491" footer="0.31496062992125984"/>
  <pageSetup paperSize="9" scale="60" firstPageNumber="3" fitToHeight="0" orientation="landscape" useFirstPageNumber="1"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A10" zoomScale="70" zoomScaleSheetLayoutView="70" zoomScalePageLayoutView="55" workbookViewId="0">
      <selection activeCell="B20" sqref="B20"/>
    </sheetView>
  </sheetViews>
  <sheetFormatPr defaultColWidth="10.28515625" defaultRowHeight="18.75"/>
  <cols>
    <col min="1" max="1" width="11" style="15" bestFit="1" customWidth="1"/>
    <col min="2" max="2" width="40.140625" style="13" customWidth="1"/>
    <col min="3" max="3" width="17.42578125" style="13" customWidth="1"/>
    <col min="4" max="4" width="55.42578125" style="13" customWidth="1"/>
    <col min="5" max="5" width="58.42578125" style="13" customWidth="1"/>
    <col min="6" max="6" width="30.28515625" style="13" customWidth="1"/>
    <col min="7" max="16384" width="10.28515625" style="13"/>
  </cols>
  <sheetData>
    <row r="1" spans="1:6" ht="44.25" customHeight="1">
      <c r="A1" s="219" t="s">
        <v>272</v>
      </c>
      <c r="B1" s="219"/>
      <c r="C1" s="219"/>
      <c r="D1" s="219"/>
      <c r="E1" s="219"/>
      <c r="F1" s="219"/>
    </row>
    <row r="2" spans="1:6" s="14" customFormat="1" ht="37.5">
      <c r="A2" s="3" t="s">
        <v>19</v>
      </c>
      <c r="B2" s="22" t="s">
        <v>68</v>
      </c>
      <c r="C2" s="22" t="s">
        <v>69</v>
      </c>
      <c r="D2" s="22" t="s">
        <v>133</v>
      </c>
      <c r="E2" s="22" t="s">
        <v>70</v>
      </c>
      <c r="F2" s="22" t="s">
        <v>71</v>
      </c>
    </row>
    <row r="3" spans="1:6" s="14" customFormat="1">
      <c r="A3" s="3">
        <v>1</v>
      </c>
      <c r="B3" s="22">
        <v>2</v>
      </c>
      <c r="C3" s="22">
        <v>3</v>
      </c>
      <c r="D3" s="22">
        <v>4</v>
      </c>
      <c r="E3" s="22">
        <v>5</v>
      </c>
      <c r="F3" s="22">
        <v>6</v>
      </c>
    </row>
    <row r="4" spans="1:6" s="14" customFormat="1">
      <c r="A4" s="3">
        <v>1</v>
      </c>
      <c r="B4" s="220" t="s">
        <v>72</v>
      </c>
      <c r="C4" s="220"/>
      <c r="D4" s="220"/>
      <c r="E4" s="220"/>
      <c r="F4" s="220"/>
    </row>
    <row r="5" spans="1:6" ht="165.75" customHeight="1">
      <c r="A5" s="5" t="s">
        <v>7</v>
      </c>
      <c r="B5" s="96" t="s">
        <v>74</v>
      </c>
      <c r="C5" s="99" t="s">
        <v>75</v>
      </c>
      <c r="D5" s="96" t="s">
        <v>76</v>
      </c>
      <c r="E5" s="96" t="s">
        <v>77</v>
      </c>
      <c r="F5" s="96" t="s">
        <v>85</v>
      </c>
    </row>
    <row r="6" spans="1:6" ht="180" customHeight="1">
      <c r="A6" s="5" t="s">
        <v>8</v>
      </c>
      <c r="B6" s="96" t="s">
        <v>80</v>
      </c>
      <c r="C6" s="99" t="s">
        <v>75</v>
      </c>
      <c r="D6" s="96" t="s">
        <v>81</v>
      </c>
      <c r="E6" s="96" t="s">
        <v>82</v>
      </c>
      <c r="F6" s="96" t="s">
        <v>85</v>
      </c>
    </row>
    <row r="7" spans="1:6" ht="179.25" customHeight="1">
      <c r="A7" s="5" t="s">
        <v>9</v>
      </c>
      <c r="B7" s="96" t="s">
        <v>86</v>
      </c>
      <c r="C7" s="99" t="s">
        <v>75</v>
      </c>
      <c r="D7" s="96" t="s">
        <v>87</v>
      </c>
      <c r="E7" s="96" t="s">
        <v>82</v>
      </c>
      <c r="F7" s="96" t="s">
        <v>85</v>
      </c>
    </row>
    <row r="8" spans="1:6" ht="229.5" customHeight="1">
      <c r="A8" s="5" t="s">
        <v>10</v>
      </c>
      <c r="B8" s="4" t="s">
        <v>97</v>
      </c>
      <c r="C8" s="99" t="s">
        <v>75</v>
      </c>
      <c r="D8" s="96" t="s">
        <v>98</v>
      </c>
      <c r="E8" s="96" t="s">
        <v>99</v>
      </c>
      <c r="F8" s="96" t="s">
        <v>85</v>
      </c>
    </row>
    <row r="9" spans="1:6" ht="179.25" customHeight="1">
      <c r="A9" s="5" t="s">
        <v>11</v>
      </c>
      <c r="B9" s="96" t="s">
        <v>92</v>
      </c>
      <c r="C9" s="99" t="s">
        <v>75</v>
      </c>
      <c r="D9" s="96" t="s">
        <v>90</v>
      </c>
      <c r="E9" s="96" t="s">
        <v>91</v>
      </c>
      <c r="F9" s="96" t="s">
        <v>85</v>
      </c>
    </row>
    <row r="10" spans="1:6" s="97" customFormat="1" ht="162.75" customHeight="1">
      <c r="A10" s="5" t="s">
        <v>12</v>
      </c>
      <c r="B10" s="4" t="s">
        <v>93</v>
      </c>
      <c r="C10" s="99" t="s">
        <v>169</v>
      </c>
      <c r="D10" s="96" t="s">
        <v>94</v>
      </c>
      <c r="E10" s="96" t="s">
        <v>73</v>
      </c>
      <c r="F10" s="96" t="s">
        <v>85</v>
      </c>
    </row>
    <row r="11" spans="1:6" s="97" customFormat="1" ht="241.5" customHeight="1">
      <c r="A11" s="5" t="s">
        <v>13</v>
      </c>
      <c r="B11" s="96" t="s">
        <v>88</v>
      </c>
      <c r="C11" s="99" t="s">
        <v>169</v>
      </c>
      <c r="D11" s="96" t="s">
        <v>89</v>
      </c>
      <c r="E11" s="96" t="s">
        <v>73</v>
      </c>
      <c r="F11" s="96" t="s">
        <v>85</v>
      </c>
    </row>
    <row r="12" spans="1:6" s="97" customFormat="1" ht="138.75" customHeight="1">
      <c r="A12" s="5" t="s">
        <v>53</v>
      </c>
      <c r="B12" s="4" t="s">
        <v>95</v>
      </c>
      <c r="C12" s="99" t="s">
        <v>169</v>
      </c>
      <c r="D12" s="96" t="s">
        <v>96</v>
      </c>
      <c r="E12" s="96" t="s">
        <v>73</v>
      </c>
      <c r="F12" s="96" t="s">
        <v>85</v>
      </c>
    </row>
    <row r="13" spans="1:6" s="97" customFormat="1" ht="312.75" customHeight="1">
      <c r="A13" s="5" t="s">
        <v>131</v>
      </c>
      <c r="B13" s="96" t="s">
        <v>78</v>
      </c>
      <c r="C13" s="99" t="s">
        <v>75</v>
      </c>
      <c r="D13" s="96" t="s">
        <v>79</v>
      </c>
      <c r="E13" s="96" t="s">
        <v>77</v>
      </c>
      <c r="F13" s="96" t="s">
        <v>85</v>
      </c>
    </row>
    <row r="14" spans="1:6" s="97" customFormat="1" ht="351" customHeight="1">
      <c r="A14" s="5" t="s">
        <v>132</v>
      </c>
      <c r="B14" s="96" t="s">
        <v>83</v>
      </c>
      <c r="C14" s="99" t="s">
        <v>168</v>
      </c>
      <c r="D14" s="96" t="s">
        <v>84</v>
      </c>
      <c r="E14" s="96" t="s">
        <v>73</v>
      </c>
      <c r="F14" s="96" t="s">
        <v>85</v>
      </c>
    </row>
    <row r="15" spans="1:6" s="97" customFormat="1" ht="408.75" customHeight="1">
      <c r="A15" s="5" t="s">
        <v>370</v>
      </c>
      <c r="B15" s="153" t="s">
        <v>375</v>
      </c>
      <c r="C15" s="154" t="s">
        <v>75</v>
      </c>
      <c r="D15" s="155" t="s">
        <v>376</v>
      </c>
      <c r="E15" s="155" t="s">
        <v>91</v>
      </c>
      <c r="F15" s="155" t="s">
        <v>85</v>
      </c>
    </row>
    <row r="16" spans="1:6" s="97" customFormat="1" ht="18.75" customHeight="1">
      <c r="A16" s="3" t="s">
        <v>43</v>
      </c>
      <c r="B16" s="220" t="s">
        <v>100</v>
      </c>
      <c r="C16" s="220"/>
      <c r="D16" s="220"/>
      <c r="E16" s="220"/>
      <c r="F16" s="220"/>
    </row>
    <row r="17" spans="1:6" s="97" customFormat="1" ht="198" customHeight="1">
      <c r="A17" s="5" t="s">
        <v>14</v>
      </c>
      <c r="B17" s="96" t="s">
        <v>101</v>
      </c>
      <c r="C17" s="99" t="s">
        <v>75</v>
      </c>
      <c r="D17" s="96" t="s">
        <v>102</v>
      </c>
      <c r="E17" s="96" t="s">
        <v>82</v>
      </c>
      <c r="F17" s="96" t="s">
        <v>85</v>
      </c>
    </row>
    <row r="18" spans="1:6" s="97" customFormat="1" ht="168.75">
      <c r="A18" s="5" t="s">
        <v>15</v>
      </c>
      <c r="B18" s="96" t="s">
        <v>103</v>
      </c>
      <c r="C18" s="99" t="s">
        <v>75</v>
      </c>
      <c r="D18" s="96" t="s">
        <v>104</v>
      </c>
      <c r="E18" s="96" t="s">
        <v>73</v>
      </c>
      <c r="F18" s="96" t="s">
        <v>85</v>
      </c>
    </row>
    <row r="19" spans="1:6" s="97" customFormat="1" ht="137.25" customHeight="1">
      <c r="A19" s="5" t="s">
        <v>16</v>
      </c>
      <c r="B19" s="96" t="s">
        <v>242</v>
      </c>
      <c r="C19" s="99" t="s">
        <v>169</v>
      </c>
      <c r="D19" s="96" t="s">
        <v>247</v>
      </c>
      <c r="E19" s="96" t="s">
        <v>73</v>
      </c>
      <c r="F19" s="96" t="s">
        <v>85</v>
      </c>
    </row>
    <row r="20" spans="1:6" ht="168.75">
      <c r="A20" s="5" t="s">
        <v>17</v>
      </c>
      <c r="B20" s="96" t="s">
        <v>269</v>
      </c>
      <c r="C20" s="99" t="s">
        <v>153</v>
      </c>
      <c r="D20" s="96" t="s">
        <v>273</v>
      </c>
      <c r="E20" s="96" t="s">
        <v>274</v>
      </c>
      <c r="F20" s="96" t="s">
        <v>85</v>
      </c>
    </row>
  </sheetData>
  <mergeCells count="3">
    <mergeCell ref="A1:F1"/>
    <mergeCell ref="B4:F4"/>
    <mergeCell ref="B16:F16"/>
  </mergeCells>
  <printOptions horizontalCentered="1"/>
  <pageMargins left="0.70866141732283472" right="0.70866141732283472" top="0.74803149606299213" bottom="0.74803149606299213" header="0.31496062992125984" footer="0.31496062992125984"/>
  <pageSetup paperSize="9" scale="61" firstPageNumber="6" fitToHeight="0" orientation="landscape" useFirstPageNumber="1" r:id="rId1"/>
  <rowBreaks count="3" manualBreakCount="3">
    <brk id="11" max="5" man="1"/>
    <brk id="14" max="5" man="1"/>
    <brk id="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view="pageBreakPreview" topLeftCell="A31" zoomScale="70" zoomScaleSheetLayoutView="70" zoomScalePageLayoutView="55" workbookViewId="0">
      <selection activeCell="E32" sqref="E32"/>
    </sheetView>
  </sheetViews>
  <sheetFormatPr defaultColWidth="10.28515625" defaultRowHeight="18.75"/>
  <cols>
    <col min="1" max="1" width="8.7109375" style="15" customWidth="1"/>
    <col min="2" max="2" width="10.7109375" style="15" customWidth="1"/>
    <col min="3" max="3" width="16.28515625" style="15" customWidth="1"/>
    <col min="4" max="4" width="12.7109375" style="15" customWidth="1"/>
    <col min="5" max="5" width="58.42578125" style="13" customWidth="1"/>
    <col min="6" max="6" width="15.85546875" style="13" customWidth="1"/>
    <col min="7" max="7" width="69.7109375" style="13" customWidth="1"/>
    <col min="8" max="16384" width="10.28515625" style="13"/>
  </cols>
  <sheetData>
    <row r="1" spans="1:7">
      <c r="A1" s="221" t="s">
        <v>275</v>
      </c>
      <c r="B1" s="221"/>
      <c r="C1" s="221"/>
      <c r="D1" s="221"/>
      <c r="E1" s="221"/>
      <c r="F1" s="221"/>
      <c r="G1" s="221"/>
    </row>
    <row r="2" spans="1:7" s="14" customFormat="1" ht="75">
      <c r="A2" s="3" t="s">
        <v>19</v>
      </c>
      <c r="B2" s="3" t="s">
        <v>136</v>
      </c>
      <c r="C2" s="3" t="s">
        <v>139</v>
      </c>
      <c r="D2" s="3" t="s">
        <v>140</v>
      </c>
      <c r="E2" s="30" t="s">
        <v>141</v>
      </c>
      <c r="F2" s="30" t="s">
        <v>69</v>
      </c>
      <c r="G2" s="30" t="s">
        <v>142</v>
      </c>
    </row>
    <row r="3" spans="1:7" s="14" customFormat="1">
      <c r="A3" s="3">
        <v>1</v>
      </c>
      <c r="B3" s="3" t="s">
        <v>43</v>
      </c>
      <c r="C3" s="3" t="s">
        <v>154</v>
      </c>
      <c r="D3" s="3" t="s">
        <v>32</v>
      </c>
      <c r="E3" s="30">
        <v>5</v>
      </c>
      <c r="F3" s="30">
        <v>6</v>
      </c>
      <c r="G3" s="30">
        <v>7</v>
      </c>
    </row>
    <row r="4" spans="1:7" s="14" customFormat="1" ht="256.5" customHeight="1">
      <c r="A4" s="3" t="s">
        <v>50</v>
      </c>
      <c r="B4" s="3" t="s">
        <v>137</v>
      </c>
      <c r="C4" s="3" t="s">
        <v>137</v>
      </c>
      <c r="D4" s="3" t="s">
        <v>147</v>
      </c>
      <c r="E4" s="99" t="s">
        <v>190</v>
      </c>
      <c r="F4" s="99" t="s">
        <v>75</v>
      </c>
      <c r="G4" s="99" t="s">
        <v>206</v>
      </c>
    </row>
    <row r="5" spans="1:7" s="14" customFormat="1" ht="246.75" customHeight="1">
      <c r="A5" s="176" t="s">
        <v>43</v>
      </c>
      <c r="B5" s="3" t="s">
        <v>137</v>
      </c>
      <c r="C5" s="3" t="s">
        <v>137</v>
      </c>
      <c r="D5" s="3" t="s">
        <v>144</v>
      </c>
      <c r="E5" s="99" t="s">
        <v>191</v>
      </c>
      <c r="F5" s="99" t="s">
        <v>75</v>
      </c>
      <c r="G5" s="99" t="s">
        <v>207</v>
      </c>
    </row>
    <row r="6" spans="1:7" s="14" customFormat="1" ht="304.5" customHeight="1">
      <c r="A6" s="176" t="s">
        <v>154</v>
      </c>
      <c r="B6" s="3" t="s">
        <v>137</v>
      </c>
      <c r="C6" s="3" t="s">
        <v>137</v>
      </c>
      <c r="D6" s="3" t="s">
        <v>156</v>
      </c>
      <c r="E6" s="99" t="s">
        <v>192</v>
      </c>
      <c r="F6" s="99" t="s">
        <v>75</v>
      </c>
      <c r="G6" s="99" t="s">
        <v>208</v>
      </c>
    </row>
    <row r="7" spans="1:7" s="14" customFormat="1" ht="199.5" customHeight="1">
      <c r="A7" s="176" t="s">
        <v>32</v>
      </c>
      <c r="B7" s="3" t="s">
        <v>137</v>
      </c>
      <c r="C7" s="3" t="s">
        <v>137</v>
      </c>
      <c r="D7" s="3" t="s">
        <v>157</v>
      </c>
      <c r="E7" s="99" t="s">
        <v>245</v>
      </c>
      <c r="F7" s="99" t="s">
        <v>75</v>
      </c>
      <c r="G7" s="99" t="s">
        <v>346</v>
      </c>
    </row>
    <row r="8" spans="1:7" s="14" customFormat="1" ht="202.5" customHeight="1">
      <c r="A8" s="176" t="s">
        <v>44</v>
      </c>
      <c r="B8" s="3" t="s">
        <v>137</v>
      </c>
      <c r="C8" s="3" t="s">
        <v>138</v>
      </c>
      <c r="D8" s="3" t="s">
        <v>137</v>
      </c>
      <c r="E8" s="99" t="s">
        <v>193</v>
      </c>
      <c r="F8" s="99" t="s">
        <v>75</v>
      </c>
      <c r="G8" s="99" t="s">
        <v>209</v>
      </c>
    </row>
    <row r="9" spans="1:7" ht="140.25" customHeight="1">
      <c r="A9" s="176" t="s">
        <v>45</v>
      </c>
      <c r="B9" s="3" t="s">
        <v>137</v>
      </c>
      <c r="C9" s="3" t="s">
        <v>138</v>
      </c>
      <c r="D9" s="3" t="s">
        <v>144</v>
      </c>
      <c r="E9" s="177" t="s">
        <v>399</v>
      </c>
      <c r="F9" s="99" t="s">
        <v>153</v>
      </c>
      <c r="G9" s="99" t="s">
        <v>210</v>
      </c>
    </row>
    <row r="10" spans="1:7" ht="243.75" customHeight="1">
      <c r="A10" s="176" t="s">
        <v>47</v>
      </c>
      <c r="B10" s="3" t="s">
        <v>137</v>
      </c>
      <c r="C10" s="3" t="s">
        <v>138</v>
      </c>
      <c r="D10" s="3" t="s">
        <v>156</v>
      </c>
      <c r="E10" s="151" t="s">
        <v>194</v>
      </c>
      <c r="F10" s="99" t="s">
        <v>75</v>
      </c>
      <c r="G10" s="99" t="s">
        <v>221</v>
      </c>
    </row>
    <row r="11" spans="1:7" ht="120" customHeight="1">
      <c r="A11" s="176" t="s">
        <v>48</v>
      </c>
      <c r="B11" s="3" t="s">
        <v>137</v>
      </c>
      <c r="C11" s="3" t="s">
        <v>138</v>
      </c>
      <c r="D11" s="3" t="s">
        <v>145</v>
      </c>
      <c r="E11" s="99" t="s">
        <v>195</v>
      </c>
      <c r="F11" s="99" t="s">
        <v>168</v>
      </c>
      <c r="G11" s="99" t="s">
        <v>248</v>
      </c>
    </row>
    <row r="12" spans="1:7" ht="190.5" hidden="1" customHeight="1">
      <c r="A12" s="176" t="s">
        <v>155</v>
      </c>
      <c r="B12" s="3" t="s">
        <v>137</v>
      </c>
      <c r="C12" s="3" t="s">
        <v>138</v>
      </c>
      <c r="D12" s="3" t="s">
        <v>162</v>
      </c>
      <c r="E12" s="99" t="s">
        <v>246</v>
      </c>
      <c r="F12" s="99" t="s">
        <v>75</v>
      </c>
      <c r="G12" s="99" t="s">
        <v>250</v>
      </c>
    </row>
    <row r="13" spans="1:7" ht="190.5" customHeight="1">
      <c r="A13" s="176" t="s">
        <v>156</v>
      </c>
      <c r="B13" s="3" t="s">
        <v>137</v>
      </c>
      <c r="C13" s="3" t="s">
        <v>146</v>
      </c>
      <c r="D13" s="3" t="s">
        <v>137</v>
      </c>
      <c r="E13" s="99" t="s">
        <v>196</v>
      </c>
      <c r="F13" s="99" t="s">
        <v>152</v>
      </c>
      <c r="G13" s="99" t="s">
        <v>211</v>
      </c>
    </row>
    <row r="14" spans="1:7" ht="75">
      <c r="A14" s="176" t="s">
        <v>157</v>
      </c>
      <c r="B14" s="3" t="s">
        <v>137</v>
      </c>
      <c r="C14" s="3" t="s">
        <v>144</v>
      </c>
      <c r="D14" s="3" t="s">
        <v>148</v>
      </c>
      <c r="E14" s="177" t="s">
        <v>197</v>
      </c>
      <c r="F14" s="99" t="s">
        <v>227</v>
      </c>
      <c r="G14" s="99" t="s">
        <v>212</v>
      </c>
    </row>
    <row r="15" spans="1:7" ht="93.75">
      <c r="A15" s="176" t="s">
        <v>158</v>
      </c>
      <c r="B15" s="3" t="s">
        <v>137</v>
      </c>
      <c r="C15" s="3" t="s">
        <v>144</v>
      </c>
      <c r="D15" s="3" t="s">
        <v>149</v>
      </c>
      <c r="E15" s="99" t="s">
        <v>198</v>
      </c>
      <c r="F15" s="99" t="s">
        <v>153</v>
      </c>
      <c r="G15" s="99" t="s">
        <v>213</v>
      </c>
    </row>
    <row r="16" spans="1:7" ht="93.75">
      <c r="A16" s="176" t="s">
        <v>145</v>
      </c>
      <c r="B16" s="3" t="s">
        <v>137</v>
      </c>
      <c r="C16" s="3" t="s">
        <v>144</v>
      </c>
      <c r="D16" s="3" t="s">
        <v>147</v>
      </c>
      <c r="E16" s="99" t="s">
        <v>199</v>
      </c>
      <c r="F16" s="99" t="s">
        <v>152</v>
      </c>
      <c r="G16" s="99" t="s">
        <v>214</v>
      </c>
    </row>
    <row r="17" spans="1:7" ht="93.75">
      <c r="A17" s="176" t="s">
        <v>159</v>
      </c>
      <c r="B17" s="3" t="s">
        <v>137</v>
      </c>
      <c r="C17" s="3" t="s">
        <v>222</v>
      </c>
      <c r="D17" s="3" t="s">
        <v>137</v>
      </c>
      <c r="E17" s="177" t="s">
        <v>237</v>
      </c>
      <c r="F17" s="99" t="s">
        <v>227</v>
      </c>
      <c r="G17" s="99" t="s">
        <v>224</v>
      </c>
    </row>
    <row r="18" spans="1:7" ht="386.25" hidden="1" customHeight="1">
      <c r="A18" s="176" t="s">
        <v>160</v>
      </c>
      <c r="B18" s="3" t="s">
        <v>137</v>
      </c>
      <c r="C18" s="3" t="s">
        <v>150</v>
      </c>
      <c r="D18" s="3" t="s">
        <v>137</v>
      </c>
      <c r="E18" s="177" t="s">
        <v>200</v>
      </c>
      <c r="F18" s="99" t="s">
        <v>75</v>
      </c>
      <c r="G18" s="99" t="s">
        <v>220</v>
      </c>
    </row>
    <row r="19" spans="1:7" ht="227.25" customHeight="1">
      <c r="A19" s="176" t="s">
        <v>161</v>
      </c>
      <c r="B19" s="3" t="s">
        <v>137</v>
      </c>
      <c r="C19" s="3" t="s">
        <v>150</v>
      </c>
      <c r="D19" s="3" t="s">
        <v>138</v>
      </c>
      <c r="E19" s="177" t="s">
        <v>201</v>
      </c>
      <c r="F19" s="99" t="s">
        <v>168</v>
      </c>
      <c r="G19" s="99" t="s">
        <v>215</v>
      </c>
    </row>
    <row r="20" spans="1:7" ht="56.25">
      <c r="A20" s="176" t="s">
        <v>143</v>
      </c>
      <c r="B20" s="3" t="s">
        <v>138</v>
      </c>
      <c r="C20" s="3" t="s">
        <v>137</v>
      </c>
      <c r="D20" s="3" t="s">
        <v>137</v>
      </c>
      <c r="E20" s="99" t="s">
        <v>202</v>
      </c>
      <c r="F20" s="99" t="s">
        <v>153</v>
      </c>
      <c r="G20" s="99" t="s">
        <v>216</v>
      </c>
    </row>
    <row r="21" spans="1:7" ht="81.75" customHeight="1">
      <c r="A21" s="176" t="s">
        <v>162</v>
      </c>
      <c r="B21" s="3" t="s">
        <v>138</v>
      </c>
      <c r="C21" s="3" t="s">
        <v>138</v>
      </c>
      <c r="D21" s="3" t="s">
        <v>137</v>
      </c>
      <c r="E21" s="99" t="s">
        <v>203</v>
      </c>
      <c r="F21" s="99" t="s">
        <v>152</v>
      </c>
      <c r="G21" s="99" t="s">
        <v>217</v>
      </c>
    </row>
    <row r="22" spans="1:7" ht="56.25">
      <c r="A22" s="176" t="s">
        <v>163</v>
      </c>
      <c r="B22" s="3" t="s">
        <v>138</v>
      </c>
      <c r="C22" s="3" t="s">
        <v>138</v>
      </c>
      <c r="D22" s="3" t="s">
        <v>138</v>
      </c>
      <c r="E22" s="99" t="s">
        <v>204</v>
      </c>
      <c r="F22" s="99" t="s">
        <v>152</v>
      </c>
      <c r="G22" s="99" t="s">
        <v>218</v>
      </c>
    </row>
    <row r="23" spans="1:7" ht="99" customHeight="1">
      <c r="A23" s="176" t="s">
        <v>164</v>
      </c>
      <c r="B23" s="3" t="s">
        <v>138</v>
      </c>
      <c r="C23" s="3" t="s">
        <v>243</v>
      </c>
      <c r="D23" s="3" t="s">
        <v>138</v>
      </c>
      <c r="E23" s="99" t="s">
        <v>242</v>
      </c>
      <c r="F23" s="99" t="s">
        <v>152</v>
      </c>
      <c r="G23" s="99" t="s">
        <v>247</v>
      </c>
    </row>
    <row r="24" spans="1:7" ht="98.25" customHeight="1">
      <c r="A24" s="176" t="s">
        <v>165</v>
      </c>
      <c r="B24" s="3" t="s">
        <v>138</v>
      </c>
      <c r="C24" s="3" t="s">
        <v>151</v>
      </c>
      <c r="D24" s="3" t="s">
        <v>137</v>
      </c>
      <c r="E24" s="99" t="s">
        <v>239</v>
      </c>
      <c r="F24" s="99" t="s">
        <v>227</v>
      </c>
      <c r="G24" s="99" t="s">
        <v>219</v>
      </c>
    </row>
    <row r="25" spans="1:7" ht="131.25">
      <c r="A25" s="176" t="s">
        <v>166</v>
      </c>
      <c r="B25" s="157" t="s">
        <v>137</v>
      </c>
      <c r="C25" s="157" t="s">
        <v>138</v>
      </c>
      <c r="D25" s="157" t="s">
        <v>144</v>
      </c>
      <c r="E25" s="151" t="s">
        <v>377</v>
      </c>
      <c r="F25" s="156" t="s">
        <v>153</v>
      </c>
      <c r="G25" s="156" t="s">
        <v>378</v>
      </c>
    </row>
    <row r="26" spans="1:7" ht="150">
      <c r="A26" s="176" t="s">
        <v>167</v>
      </c>
      <c r="B26" s="159" t="s">
        <v>138</v>
      </c>
      <c r="C26" s="159" t="s">
        <v>146</v>
      </c>
      <c r="D26" s="159" t="s">
        <v>148</v>
      </c>
      <c r="E26" s="158" t="s">
        <v>380</v>
      </c>
      <c r="F26" s="158" t="s">
        <v>227</v>
      </c>
      <c r="G26" s="158" t="s">
        <v>381</v>
      </c>
    </row>
    <row r="27" spans="1:7" ht="337.5">
      <c r="A27" s="176" t="s">
        <v>175</v>
      </c>
      <c r="B27" s="164" t="s">
        <v>137</v>
      </c>
      <c r="C27" s="164" t="s">
        <v>137</v>
      </c>
      <c r="D27" s="164" t="s">
        <v>178</v>
      </c>
      <c r="E27" s="162" t="s">
        <v>354</v>
      </c>
      <c r="F27" s="163" t="s">
        <v>75</v>
      </c>
      <c r="G27" s="163" t="s">
        <v>383</v>
      </c>
    </row>
    <row r="28" spans="1:7" ht="243.75">
      <c r="A28" s="176" t="s">
        <v>176</v>
      </c>
      <c r="B28" s="167" t="s">
        <v>137</v>
      </c>
      <c r="C28" s="167" t="s">
        <v>137</v>
      </c>
      <c r="D28" s="167" t="s">
        <v>179</v>
      </c>
      <c r="E28" s="165" t="s">
        <v>356</v>
      </c>
      <c r="F28" s="166" t="s">
        <v>75</v>
      </c>
      <c r="G28" s="166" t="s">
        <v>385</v>
      </c>
    </row>
    <row r="29" spans="1:7" ht="131.25">
      <c r="A29" s="176" t="s">
        <v>177</v>
      </c>
      <c r="B29" s="169" t="s">
        <v>137</v>
      </c>
      <c r="C29" s="169" t="s">
        <v>138</v>
      </c>
      <c r="D29" s="169" t="s">
        <v>144</v>
      </c>
      <c r="E29" s="168" t="s">
        <v>377</v>
      </c>
      <c r="F29" s="168" t="s">
        <v>153</v>
      </c>
      <c r="G29" s="168" t="s">
        <v>378</v>
      </c>
    </row>
    <row r="30" spans="1:7" ht="56.25">
      <c r="A30" s="176" t="s">
        <v>178</v>
      </c>
      <c r="B30" s="172" t="s">
        <v>137</v>
      </c>
      <c r="C30" s="172" t="s">
        <v>386</v>
      </c>
      <c r="D30" s="172" t="s">
        <v>137</v>
      </c>
      <c r="E30" s="171" t="s">
        <v>387</v>
      </c>
      <c r="F30" s="171" t="s">
        <v>227</v>
      </c>
      <c r="G30" s="170"/>
    </row>
    <row r="31" spans="1:7" ht="112.5">
      <c r="A31" s="176" t="s">
        <v>179</v>
      </c>
      <c r="B31" s="172" t="s">
        <v>137</v>
      </c>
      <c r="C31" s="172" t="s">
        <v>388</v>
      </c>
      <c r="D31" s="172" t="s">
        <v>138</v>
      </c>
      <c r="E31" s="171" t="s">
        <v>389</v>
      </c>
      <c r="F31" s="171" t="s">
        <v>227</v>
      </c>
      <c r="G31" s="171" t="s">
        <v>390</v>
      </c>
    </row>
    <row r="32" spans="1:7" ht="131.25">
      <c r="A32" s="176" t="s">
        <v>379</v>
      </c>
      <c r="B32" s="172" t="s">
        <v>137</v>
      </c>
      <c r="C32" s="172" t="s">
        <v>388</v>
      </c>
      <c r="D32" s="172" t="s">
        <v>391</v>
      </c>
      <c r="E32" s="171" t="s">
        <v>392</v>
      </c>
      <c r="F32" s="171" t="s">
        <v>227</v>
      </c>
      <c r="G32" s="171" t="s">
        <v>393</v>
      </c>
    </row>
    <row r="33" spans="1:7" ht="112.5">
      <c r="A33" s="176" t="s">
        <v>382</v>
      </c>
      <c r="B33" s="172" t="s">
        <v>137</v>
      </c>
      <c r="C33" s="172" t="s">
        <v>388</v>
      </c>
      <c r="D33" s="172" t="s">
        <v>147</v>
      </c>
      <c r="E33" s="171" t="s">
        <v>394</v>
      </c>
      <c r="F33" s="171" t="s">
        <v>227</v>
      </c>
      <c r="G33" s="171" t="s">
        <v>395</v>
      </c>
    </row>
    <row r="34" spans="1:7" ht="75">
      <c r="A34" s="176" t="s">
        <v>384</v>
      </c>
      <c r="B34" s="178" t="s">
        <v>138</v>
      </c>
      <c r="C34" s="178" t="s">
        <v>138</v>
      </c>
      <c r="D34" s="178" t="s">
        <v>137</v>
      </c>
      <c r="E34" s="177" t="s">
        <v>203</v>
      </c>
      <c r="F34" s="177" t="s">
        <v>152</v>
      </c>
      <c r="G34" s="177" t="s">
        <v>217</v>
      </c>
    </row>
  </sheetData>
  <mergeCells count="1">
    <mergeCell ref="A1:G1"/>
  </mergeCells>
  <printOptions horizontalCentered="1"/>
  <pageMargins left="0.70866141732283472" right="0.70866141732283472" top="0.59055118110236227" bottom="0.55118110236220474" header="0.31496062992125984" footer="0.31496062992125984"/>
  <pageSetup paperSize="9" scale="68" firstPageNumber="6" fitToHeight="0" orientation="landscape" useFirstPageNumber="1" r:id="rId1"/>
  <rowBreaks count="2" manualBreakCount="2">
    <brk id="5" max="6" man="1"/>
    <brk id="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topLeftCell="A10" workbookViewId="0">
      <selection activeCell="L22" sqref="L22"/>
    </sheetView>
  </sheetViews>
  <sheetFormatPr defaultRowHeight="15"/>
  <cols>
    <col min="1" max="1" width="4.85546875" customWidth="1"/>
    <col min="8" max="8" width="10" bestFit="1" customWidth="1"/>
    <col min="11" max="11" width="12" bestFit="1" customWidth="1"/>
    <col min="12" max="12" width="14.7109375" customWidth="1"/>
    <col min="13" max="13" width="6.5703125" customWidth="1"/>
    <col min="14" max="14" width="12" customWidth="1"/>
  </cols>
  <sheetData>
    <row r="1" spans="1:18">
      <c r="A1" s="240" t="s">
        <v>309</v>
      </c>
      <c r="B1" s="240"/>
      <c r="C1" s="240"/>
      <c r="D1" s="240"/>
      <c r="E1" s="240"/>
      <c r="F1" s="240"/>
      <c r="G1" s="240"/>
      <c r="H1" s="240"/>
      <c r="I1" s="240"/>
      <c r="J1" s="240"/>
      <c r="K1" s="240"/>
      <c r="L1" s="240"/>
      <c r="M1" s="240"/>
      <c r="N1" s="240"/>
      <c r="O1" s="240"/>
      <c r="P1" s="240"/>
      <c r="Q1" s="240"/>
      <c r="R1" s="240"/>
    </row>
    <row r="2" spans="1:18">
      <c r="A2" s="240"/>
      <c r="B2" s="240"/>
      <c r="C2" s="240"/>
      <c r="D2" s="240"/>
      <c r="E2" s="240"/>
      <c r="F2" s="240"/>
      <c r="G2" s="240"/>
      <c r="H2" s="240"/>
      <c r="I2" s="240"/>
      <c r="J2" s="240"/>
      <c r="K2" s="240"/>
      <c r="L2" s="240"/>
      <c r="M2" s="240"/>
      <c r="N2" s="240"/>
      <c r="O2" s="240"/>
      <c r="P2" s="240"/>
      <c r="Q2" s="240"/>
      <c r="R2" s="240"/>
    </row>
    <row r="3" spans="1:18" ht="15" customHeight="1">
      <c r="A3" s="241" t="s">
        <v>19</v>
      </c>
      <c r="B3" s="231" t="s">
        <v>285</v>
      </c>
      <c r="C3" s="231" t="s">
        <v>286</v>
      </c>
      <c r="D3" s="231" t="s">
        <v>287</v>
      </c>
      <c r="E3" s="231" t="s">
        <v>288</v>
      </c>
      <c r="F3" s="231" t="s">
        <v>289</v>
      </c>
      <c r="G3" s="231" t="s">
        <v>290</v>
      </c>
      <c r="H3" s="231" t="s">
        <v>291</v>
      </c>
      <c r="I3" s="231" t="s">
        <v>292</v>
      </c>
      <c r="J3" s="231" t="s">
        <v>6</v>
      </c>
      <c r="K3" s="243" t="s">
        <v>293</v>
      </c>
      <c r="L3" s="244"/>
      <c r="M3" s="244"/>
      <c r="N3" s="244"/>
      <c r="O3" s="244"/>
      <c r="P3" s="245"/>
      <c r="Q3" s="231" t="s">
        <v>294</v>
      </c>
      <c r="R3" s="231" t="s">
        <v>295</v>
      </c>
    </row>
    <row r="4" spans="1:18" ht="132" customHeight="1">
      <c r="A4" s="242"/>
      <c r="B4" s="232"/>
      <c r="C4" s="232"/>
      <c r="D4" s="232"/>
      <c r="E4" s="232"/>
      <c r="F4" s="232"/>
      <c r="G4" s="232"/>
      <c r="H4" s="232"/>
      <c r="I4" s="232"/>
      <c r="J4" s="232"/>
      <c r="K4" s="68" t="s">
        <v>54</v>
      </c>
      <c r="L4" s="67" t="s">
        <v>5</v>
      </c>
      <c r="M4" s="67" t="s">
        <v>4</v>
      </c>
      <c r="N4" s="67" t="s">
        <v>3</v>
      </c>
      <c r="O4" s="67" t="s">
        <v>56</v>
      </c>
      <c r="P4" s="67" t="s">
        <v>57</v>
      </c>
      <c r="Q4" s="232"/>
      <c r="R4" s="232"/>
    </row>
    <row r="5" spans="1:18">
      <c r="A5" s="58">
        <v>1</v>
      </c>
      <c r="B5" s="58">
        <v>2</v>
      </c>
      <c r="C5" s="58">
        <v>3</v>
      </c>
      <c r="D5" s="58">
        <v>4</v>
      </c>
      <c r="E5" s="58">
        <v>5</v>
      </c>
      <c r="F5" s="58">
        <v>6</v>
      </c>
      <c r="G5" s="58">
        <v>7</v>
      </c>
      <c r="H5" s="58">
        <v>8</v>
      </c>
      <c r="I5" s="58">
        <v>9</v>
      </c>
      <c r="J5" s="58">
        <v>10</v>
      </c>
      <c r="K5" s="58">
        <v>11</v>
      </c>
      <c r="L5" s="58">
        <v>12</v>
      </c>
      <c r="M5" s="58">
        <v>13</v>
      </c>
      <c r="N5" s="58">
        <v>14</v>
      </c>
      <c r="O5" s="58">
        <v>15</v>
      </c>
      <c r="P5" s="58">
        <v>16</v>
      </c>
      <c r="Q5" s="58">
        <v>17</v>
      </c>
      <c r="R5" s="58">
        <v>18</v>
      </c>
    </row>
    <row r="6" spans="1:18" ht="15" customHeight="1">
      <c r="A6" s="222" t="s">
        <v>296</v>
      </c>
      <c r="B6" s="235" t="s">
        <v>311</v>
      </c>
      <c r="C6" s="222">
        <v>550</v>
      </c>
      <c r="D6" s="235" t="s">
        <v>314</v>
      </c>
      <c r="E6" s="235" t="s">
        <v>299</v>
      </c>
      <c r="F6" s="225">
        <v>2023</v>
      </c>
      <c r="G6" s="225">
        <v>2023</v>
      </c>
      <c r="H6" s="228">
        <f>K6</f>
        <v>341509.82483</v>
      </c>
      <c r="I6" s="225" t="s">
        <v>277</v>
      </c>
      <c r="J6" s="69" t="s">
        <v>20</v>
      </c>
      <c r="K6" s="78">
        <f>K7+K8+K9</f>
        <v>341509.82483</v>
      </c>
      <c r="L6" s="78">
        <f>L7+L8+L9</f>
        <v>341509.82483</v>
      </c>
      <c r="M6" s="71" t="s">
        <v>277</v>
      </c>
      <c r="N6" s="71" t="s">
        <v>277</v>
      </c>
      <c r="O6" s="71" t="s">
        <v>277</v>
      </c>
      <c r="P6" s="71" t="s">
        <v>277</v>
      </c>
      <c r="Q6" s="222" t="s">
        <v>277</v>
      </c>
      <c r="R6" s="225" t="s">
        <v>282</v>
      </c>
    </row>
    <row r="7" spans="1:18" ht="45">
      <c r="A7" s="223"/>
      <c r="B7" s="236"/>
      <c r="C7" s="223"/>
      <c r="D7" s="236"/>
      <c r="E7" s="236"/>
      <c r="F7" s="226"/>
      <c r="G7" s="226"/>
      <c r="H7" s="229"/>
      <c r="I7" s="226"/>
      <c r="J7" s="68" t="s">
        <v>0</v>
      </c>
      <c r="K7" s="79">
        <f>L7</f>
        <v>235355.06640000001</v>
      </c>
      <c r="L7" s="79">
        <v>235355.06640000001</v>
      </c>
      <c r="M7" s="71" t="s">
        <v>277</v>
      </c>
      <c r="N7" s="71" t="s">
        <v>277</v>
      </c>
      <c r="O7" s="71" t="s">
        <v>277</v>
      </c>
      <c r="P7" s="71" t="s">
        <v>277</v>
      </c>
      <c r="Q7" s="223"/>
      <c r="R7" s="226"/>
    </row>
    <row r="8" spans="1:18" ht="33.75">
      <c r="A8" s="223"/>
      <c r="B8" s="236"/>
      <c r="C8" s="223"/>
      <c r="D8" s="236"/>
      <c r="E8" s="236"/>
      <c r="F8" s="226"/>
      <c r="G8" s="226"/>
      <c r="H8" s="229"/>
      <c r="I8" s="226"/>
      <c r="J8" s="68" t="s">
        <v>1</v>
      </c>
      <c r="K8" s="79">
        <f>L8</f>
        <v>68188.100000000006</v>
      </c>
      <c r="L8" s="79">
        <v>68188.100000000006</v>
      </c>
      <c r="M8" s="71" t="s">
        <v>277</v>
      </c>
      <c r="N8" s="71" t="s">
        <v>277</v>
      </c>
      <c r="O8" s="71" t="s">
        <v>277</v>
      </c>
      <c r="P8" s="71" t="s">
        <v>277</v>
      </c>
      <c r="Q8" s="223"/>
      <c r="R8" s="226"/>
    </row>
    <row r="9" spans="1:18" ht="56.25">
      <c r="A9" s="223"/>
      <c r="B9" s="236"/>
      <c r="C9" s="223"/>
      <c r="D9" s="236"/>
      <c r="E9" s="236"/>
      <c r="F9" s="226"/>
      <c r="G9" s="226"/>
      <c r="H9" s="229"/>
      <c r="I9" s="226"/>
      <c r="J9" s="68" t="s">
        <v>300</v>
      </c>
      <c r="K9" s="79">
        <f>L9</f>
        <v>37966.658429999996</v>
      </c>
      <c r="L9" s="79">
        <f>34115.1536+3851.50483</f>
        <v>37966.658429999996</v>
      </c>
      <c r="M9" s="71" t="s">
        <v>277</v>
      </c>
      <c r="N9" s="71" t="s">
        <v>277</v>
      </c>
      <c r="O9" s="71" t="s">
        <v>277</v>
      </c>
      <c r="P9" s="71" t="s">
        <v>277</v>
      </c>
      <c r="Q9" s="223"/>
      <c r="R9" s="226"/>
    </row>
    <row r="10" spans="1:18" ht="34.5">
      <c r="A10" s="224"/>
      <c r="B10" s="237"/>
      <c r="C10" s="224"/>
      <c r="D10" s="237"/>
      <c r="E10" s="237"/>
      <c r="F10" s="227"/>
      <c r="G10" s="227"/>
      <c r="H10" s="230"/>
      <c r="I10" s="227"/>
      <c r="J10" s="70" t="s">
        <v>2</v>
      </c>
      <c r="K10" s="71" t="s">
        <v>277</v>
      </c>
      <c r="L10" s="71" t="s">
        <v>277</v>
      </c>
      <c r="M10" s="71" t="s">
        <v>277</v>
      </c>
      <c r="N10" s="71" t="s">
        <v>277</v>
      </c>
      <c r="O10" s="71" t="s">
        <v>277</v>
      </c>
      <c r="P10" s="71" t="s">
        <v>277</v>
      </c>
      <c r="Q10" s="224"/>
      <c r="R10" s="227"/>
    </row>
    <row r="11" spans="1:18" ht="15" customHeight="1">
      <c r="A11" s="222" t="s">
        <v>310</v>
      </c>
      <c r="B11" s="235" t="s">
        <v>312</v>
      </c>
      <c r="C11" s="222">
        <v>750</v>
      </c>
      <c r="D11" s="235" t="s">
        <v>315</v>
      </c>
      <c r="E11" s="235" t="s">
        <v>299</v>
      </c>
      <c r="F11" s="225">
        <v>2023</v>
      </c>
      <c r="G11" s="225">
        <v>2023</v>
      </c>
      <c r="H11" s="228">
        <f>K11</f>
        <v>404569.67155999999</v>
      </c>
      <c r="I11" s="225" t="s">
        <v>277</v>
      </c>
      <c r="J11" s="69" t="s">
        <v>20</v>
      </c>
      <c r="K11" s="79">
        <f>K12+K14</f>
        <v>404569.67155999999</v>
      </c>
      <c r="L11" s="79">
        <f>L12+L14</f>
        <v>404569.67155999999</v>
      </c>
      <c r="M11" s="71" t="s">
        <v>277</v>
      </c>
      <c r="N11" s="71" t="s">
        <v>277</v>
      </c>
      <c r="O11" s="71" t="s">
        <v>277</v>
      </c>
      <c r="P11" s="71" t="s">
        <v>277</v>
      </c>
      <c r="Q11" s="222" t="s">
        <v>277</v>
      </c>
      <c r="R11" s="225" t="s">
        <v>282</v>
      </c>
    </row>
    <row r="12" spans="1:18" ht="45">
      <c r="A12" s="233"/>
      <c r="B12" s="238"/>
      <c r="C12" s="233"/>
      <c r="D12" s="238"/>
      <c r="E12" s="238"/>
      <c r="F12" s="226"/>
      <c r="G12" s="226"/>
      <c r="H12" s="229"/>
      <c r="I12" s="226"/>
      <c r="J12" s="68" t="s">
        <v>0</v>
      </c>
      <c r="K12" s="79">
        <f>L12</f>
        <v>343470.69579999999</v>
      </c>
      <c r="L12" s="79">
        <v>343470.69579999999</v>
      </c>
      <c r="M12" s="71" t="s">
        <v>277</v>
      </c>
      <c r="N12" s="71" t="s">
        <v>277</v>
      </c>
      <c r="O12" s="71" t="s">
        <v>277</v>
      </c>
      <c r="P12" s="71" t="s">
        <v>277</v>
      </c>
      <c r="Q12" s="223"/>
      <c r="R12" s="226"/>
    </row>
    <row r="13" spans="1:18" ht="33.75">
      <c r="A13" s="233"/>
      <c r="B13" s="238"/>
      <c r="C13" s="233"/>
      <c r="D13" s="238"/>
      <c r="E13" s="238"/>
      <c r="F13" s="226"/>
      <c r="G13" s="226"/>
      <c r="H13" s="229"/>
      <c r="I13" s="226"/>
      <c r="J13" s="68" t="s">
        <v>1</v>
      </c>
      <c r="K13" s="71" t="s">
        <v>277</v>
      </c>
      <c r="L13" s="71" t="s">
        <v>277</v>
      </c>
      <c r="M13" s="71" t="s">
        <v>277</v>
      </c>
      <c r="N13" s="71" t="s">
        <v>277</v>
      </c>
      <c r="O13" s="71" t="s">
        <v>277</v>
      </c>
      <c r="P13" s="71" t="s">
        <v>277</v>
      </c>
      <c r="Q13" s="223"/>
      <c r="R13" s="226"/>
    </row>
    <row r="14" spans="1:18" ht="56.25">
      <c r="A14" s="233"/>
      <c r="B14" s="238"/>
      <c r="C14" s="233"/>
      <c r="D14" s="238"/>
      <c r="E14" s="238"/>
      <c r="F14" s="226"/>
      <c r="G14" s="226"/>
      <c r="H14" s="229"/>
      <c r="I14" s="226"/>
      <c r="J14" s="68" t="s">
        <v>300</v>
      </c>
      <c r="K14" s="79">
        <f>L14</f>
        <v>61098.975760000001</v>
      </c>
      <c r="L14" s="79">
        <f>55290.9942+5807.98156</f>
        <v>61098.975760000001</v>
      </c>
      <c r="M14" s="71" t="s">
        <v>277</v>
      </c>
      <c r="N14" s="71" t="s">
        <v>277</v>
      </c>
      <c r="O14" s="71" t="s">
        <v>277</v>
      </c>
      <c r="P14" s="71" t="s">
        <v>277</v>
      </c>
      <c r="Q14" s="223"/>
      <c r="R14" s="226"/>
    </row>
    <row r="15" spans="1:18" ht="45" customHeight="1">
      <c r="A15" s="234"/>
      <c r="B15" s="239"/>
      <c r="C15" s="234"/>
      <c r="D15" s="239"/>
      <c r="E15" s="239"/>
      <c r="F15" s="227"/>
      <c r="G15" s="227"/>
      <c r="H15" s="230"/>
      <c r="I15" s="227"/>
      <c r="J15" s="70" t="s">
        <v>2</v>
      </c>
      <c r="K15" s="71" t="s">
        <v>277</v>
      </c>
      <c r="L15" s="71" t="s">
        <v>277</v>
      </c>
      <c r="M15" s="71" t="s">
        <v>277</v>
      </c>
      <c r="N15" s="71" t="s">
        <v>277</v>
      </c>
      <c r="O15" s="71" t="s">
        <v>277</v>
      </c>
      <c r="P15" s="71" t="s">
        <v>277</v>
      </c>
      <c r="Q15" s="224"/>
      <c r="R15" s="227"/>
    </row>
    <row r="16" spans="1:18">
      <c r="A16" s="222" t="s">
        <v>343</v>
      </c>
      <c r="B16" s="235" t="s">
        <v>313</v>
      </c>
      <c r="C16" s="222">
        <v>550</v>
      </c>
      <c r="D16" s="235" t="s">
        <v>316</v>
      </c>
      <c r="E16" s="235" t="s">
        <v>299</v>
      </c>
      <c r="F16" s="222">
        <v>2023</v>
      </c>
      <c r="G16" s="222">
        <v>2023</v>
      </c>
      <c r="H16" s="246">
        <f>K16</f>
        <v>66111.452269999994</v>
      </c>
      <c r="I16" s="225" t="s">
        <v>277</v>
      </c>
      <c r="J16" s="69" t="s">
        <v>20</v>
      </c>
      <c r="K16" s="79">
        <f>K17+K18+K19</f>
        <v>66111.452269999994</v>
      </c>
      <c r="L16" s="79">
        <f>L17+L18+L19</f>
        <v>66111.452269999994</v>
      </c>
      <c r="M16" s="71" t="s">
        <v>277</v>
      </c>
      <c r="N16" s="71" t="s">
        <v>277</v>
      </c>
      <c r="O16" s="71" t="s">
        <v>277</v>
      </c>
      <c r="P16" s="71" t="s">
        <v>277</v>
      </c>
      <c r="Q16" s="222" t="s">
        <v>277</v>
      </c>
      <c r="R16" s="225" t="s">
        <v>282</v>
      </c>
    </row>
    <row r="17" spans="1:18" ht="45">
      <c r="A17" s="233"/>
      <c r="B17" s="238"/>
      <c r="C17" s="233"/>
      <c r="D17" s="238"/>
      <c r="E17" s="238"/>
      <c r="F17" s="233"/>
      <c r="G17" s="233"/>
      <c r="H17" s="247"/>
      <c r="I17" s="226"/>
      <c r="J17" s="68" t="s">
        <v>0</v>
      </c>
      <c r="K17" s="79">
        <f>L17</f>
        <v>57375.899619999997</v>
      </c>
      <c r="L17" s="79">
        <v>57375.899619999997</v>
      </c>
      <c r="M17" s="71" t="s">
        <v>277</v>
      </c>
      <c r="N17" s="71" t="s">
        <v>277</v>
      </c>
      <c r="O17" s="71" t="s">
        <v>277</v>
      </c>
      <c r="P17" s="71" t="s">
        <v>277</v>
      </c>
      <c r="Q17" s="223"/>
      <c r="R17" s="226"/>
    </row>
    <row r="18" spans="1:18" ht="33.75">
      <c r="A18" s="233"/>
      <c r="B18" s="238"/>
      <c r="C18" s="233"/>
      <c r="D18" s="238"/>
      <c r="E18" s="238"/>
      <c r="F18" s="233"/>
      <c r="G18" s="233"/>
      <c r="H18" s="247"/>
      <c r="I18" s="226"/>
      <c r="J18" s="68" t="s">
        <v>1</v>
      </c>
      <c r="K18" s="79">
        <f>L18</f>
        <v>1669.27</v>
      </c>
      <c r="L18" s="79">
        <v>1669.27</v>
      </c>
      <c r="M18" s="71" t="s">
        <v>277</v>
      </c>
      <c r="N18" s="71" t="s">
        <v>277</v>
      </c>
      <c r="O18" s="71" t="s">
        <v>277</v>
      </c>
      <c r="P18" s="71" t="s">
        <v>277</v>
      </c>
      <c r="Q18" s="223"/>
      <c r="R18" s="226"/>
    </row>
    <row r="19" spans="1:18" ht="56.25">
      <c r="A19" s="233"/>
      <c r="B19" s="238"/>
      <c r="C19" s="233"/>
      <c r="D19" s="238"/>
      <c r="E19" s="238"/>
      <c r="F19" s="233"/>
      <c r="G19" s="233"/>
      <c r="H19" s="247"/>
      <c r="I19" s="226"/>
      <c r="J19" s="68" t="s">
        <v>300</v>
      </c>
      <c r="K19" s="79">
        <f>L19</f>
        <v>7066.2826500000001</v>
      </c>
      <c r="L19" s="79">
        <v>7066.2826500000001</v>
      </c>
      <c r="M19" s="71" t="s">
        <v>277</v>
      </c>
      <c r="N19" s="71" t="s">
        <v>277</v>
      </c>
      <c r="O19" s="71" t="s">
        <v>277</v>
      </c>
      <c r="P19" s="71" t="s">
        <v>277</v>
      </c>
      <c r="Q19" s="223"/>
      <c r="R19" s="226"/>
    </row>
    <row r="20" spans="1:18" ht="36.75" customHeight="1">
      <c r="A20" s="234"/>
      <c r="B20" s="239"/>
      <c r="C20" s="234"/>
      <c r="D20" s="239"/>
      <c r="E20" s="239"/>
      <c r="F20" s="234"/>
      <c r="G20" s="234"/>
      <c r="H20" s="248"/>
      <c r="I20" s="227"/>
      <c r="J20" s="70" t="s">
        <v>2</v>
      </c>
      <c r="K20" s="61" t="s">
        <v>277</v>
      </c>
      <c r="L20" s="61" t="s">
        <v>277</v>
      </c>
      <c r="M20" s="71" t="s">
        <v>277</v>
      </c>
      <c r="N20" s="71" t="s">
        <v>277</v>
      </c>
      <c r="O20" s="71" t="s">
        <v>277</v>
      </c>
      <c r="P20" s="71" t="s">
        <v>277</v>
      </c>
      <c r="Q20" s="224"/>
      <c r="R20" s="227"/>
    </row>
    <row r="22" spans="1:18">
      <c r="L22" s="161"/>
    </row>
  </sheetData>
  <mergeCells count="47">
    <mergeCell ref="Q16:Q20"/>
    <mergeCell ref="R16:R20"/>
    <mergeCell ref="C16:C20"/>
    <mergeCell ref="D16:D20"/>
    <mergeCell ref="E16:E20"/>
    <mergeCell ref="F16:F20"/>
    <mergeCell ref="G16:G20"/>
    <mergeCell ref="H16:H20"/>
    <mergeCell ref="I16:I20"/>
    <mergeCell ref="C6:C10"/>
    <mergeCell ref="D6:D10"/>
    <mergeCell ref="E6:E10"/>
    <mergeCell ref="A1:R2"/>
    <mergeCell ref="A3:A4"/>
    <mergeCell ref="B3:B4"/>
    <mergeCell ref="C3:C4"/>
    <mergeCell ref="D3:D4"/>
    <mergeCell ref="E3:E4"/>
    <mergeCell ref="F3:F4"/>
    <mergeCell ref="G3:G4"/>
    <mergeCell ref="H3:H4"/>
    <mergeCell ref="I3:I4"/>
    <mergeCell ref="K3:P3"/>
    <mergeCell ref="Q3:Q4"/>
    <mergeCell ref="R3:R4"/>
    <mergeCell ref="F6:F10"/>
    <mergeCell ref="J3:J4"/>
    <mergeCell ref="A16:A20"/>
    <mergeCell ref="B6:B10"/>
    <mergeCell ref="B11:B15"/>
    <mergeCell ref="B16:B20"/>
    <mergeCell ref="C11:C15"/>
    <mergeCell ref="D11:D15"/>
    <mergeCell ref="E11:E15"/>
    <mergeCell ref="F11:F15"/>
    <mergeCell ref="G11:G15"/>
    <mergeCell ref="G6:G10"/>
    <mergeCell ref="H6:H10"/>
    <mergeCell ref="I6:I10"/>
    <mergeCell ref="A6:A10"/>
    <mergeCell ref="A11:A15"/>
    <mergeCell ref="Q6:Q10"/>
    <mergeCell ref="R6:R10"/>
    <mergeCell ref="H11:H15"/>
    <mergeCell ref="I11:I15"/>
    <mergeCell ref="Q11:Q15"/>
    <mergeCell ref="R11:R15"/>
  </mergeCell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workbookViewId="0">
      <selection activeCell="K5" sqref="K5"/>
    </sheetView>
  </sheetViews>
  <sheetFormatPr defaultRowHeight="15"/>
  <cols>
    <col min="1" max="1" width="3.42578125" customWidth="1"/>
    <col min="2" max="2" width="9.28515625" customWidth="1"/>
    <col min="3" max="3" width="4.42578125" customWidth="1"/>
    <col min="6" max="6" width="5.5703125" customWidth="1"/>
    <col min="7" max="7" width="4.5703125" customWidth="1"/>
    <col min="8" max="8" width="12.28515625" customWidth="1"/>
    <col min="9" max="9" width="5.85546875" customWidth="1"/>
    <col min="11" max="12" width="13.140625" bestFit="1" customWidth="1"/>
    <col min="13" max="13" width="10" customWidth="1"/>
    <col min="14" max="14" width="13.42578125" customWidth="1"/>
    <col min="15" max="15" width="5.140625" customWidth="1"/>
    <col min="16" max="16" width="5" customWidth="1"/>
    <col min="17" max="17" width="4.85546875" customWidth="1"/>
  </cols>
  <sheetData>
    <row r="1" spans="1:18" ht="45.75" customHeight="1">
      <c r="A1" s="261" t="s">
        <v>284</v>
      </c>
      <c r="B1" s="261"/>
      <c r="C1" s="261"/>
      <c r="D1" s="261"/>
      <c r="E1" s="261"/>
      <c r="F1" s="261"/>
      <c r="G1" s="261"/>
      <c r="H1" s="261"/>
      <c r="I1" s="261"/>
      <c r="J1" s="261"/>
      <c r="K1" s="261"/>
      <c r="L1" s="261"/>
      <c r="M1" s="261"/>
      <c r="N1" s="261"/>
      <c r="O1" s="262"/>
      <c r="P1" s="262"/>
      <c r="Q1" s="262"/>
      <c r="R1" s="262"/>
    </row>
    <row r="2" spans="1:18">
      <c r="A2" s="263" t="s">
        <v>19</v>
      </c>
      <c r="B2" s="265" t="s">
        <v>285</v>
      </c>
      <c r="C2" s="265" t="s">
        <v>286</v>
      </c>
      <c r="D2" s="265" t="s">
        <v>287</v>
      </c>
      <c r="E2" s="265" t="s">
        <v>288</v>
      </c>
      <c r="F2" s="265" t="s">
        <v>289</v>
      </c>
      <c r="G2" s="265" t="s">
        <v>290</v>
      </c>
      <c r="H2" s="265" t="s">
        <v>291</v>
      </c>
      <c r="I2" s="265" t="s">
        <v>292</v>
      </c>
      <c r="J2" s="265" t="s">
        <v>6</v>
      </c>
      <c r="K2" s="267" t="s">
        <v>293</v>
      </c>
      <c r="L2" s="268"/>
      <c r="M2" s="268"/>
      <c r="N2" s="268"/>
      <c r="O2" s="268"/>
      <c r="P2" s="269"/>
      <c r="Q2" s="265" t="s">
        <v>294</v>
      </c>
      <c r="R2" s="265" t="s">
        <v>295</v>
      </c>
    </row>
    <row r="3" spans="1:18" ht="165" customHeight="1">
      <c r="A3" s="264"/>
      <c r="B3" s="266"/>
      <c r="C3" s="266"/>
      <c r="D3" s="266"/>
      <c r="E3" s="266"/>
      <c r="F3" s="266"/>
      <c r="G3" s="266"/>
      <c r="H3" s="266"/>
      <c r="I3" s="266"/>
      <c r="J3" s="266"/>
      <c r="K3" s="56" t="s">
        <v>54</v>
      </c>
      <c r="L3" s="57" t="s">
        <v>5</v>
      </c>
      <c r="M3" s="57" t="s">
        <v>4</v>
      </c>
      <c r="N3" s="57" t="s">
        <v>3</v>
      </c>
      <c r="O3" s="57" t="s">
        <v>56</v>
      </c>
      <c r="P3" s="57" t="s">
        <v>57</v>
      </c>
      <c r="Q3" s="270"/>
      <c r="R3" s="270"/>
    </row>
    <row r="4" spans="1:18">
      <c r="A4" s="58">
        <v>1</v>
      </c>
      <c r="B4" s="58">
        <v>2</v>
      </c>
      <c r="C4" s="58">
        <v>3</v>
      </c>
      <c r="D4" s="58">
        <v>4</v>
      </c>
      <c r="E4" s="58">
        <v>5</v>
      </c>
      <c r="F4" s="58">
        <v>6</v>
      </c>
      <c r="G4" s="58">
        <v>7</v>
      </c>
      <c r="H4" s="58">
        <v>8</v>
      </c>
      <c r="I4" s="58">
        <v>9</v>
      </c>
      <c r="J4" s="58">
        <v>10</v>
      </c>
      <c r="K4" s="58">
        <v>11</v>
      </c>
      <c r="L4" s="58">
        <v>12</v>
      </c>
      <c r="M4" s="58">
        <v>13</v>
      </c>
      <c r="N4" s="58">
        <v>14</v>
      </c>
      <c r="O4" s="58">
        <v>15</v>
      </c>
      <c r="P4" s="58">
        <v>16</v>
      </c>
      <c r="Q4" s="58">
        <v>17</v>
      </c>
      <c r="R4" s="58">
        <v>18</v>
      </c>
    </row>
    <row r="5" spans="1:18">
      <c r="A5" s="252" t="s">
        <v>296</v>
      </c>
      <c r="B5" s="255" t="s">
        <v>297</v>
      </c>
      <c r="C5" s="258">
        <v>125</v>
      </c>
      <c r="D5" s="255" t="s">
        <v>298</v>
      </c>
      <c r="E5" s="255" t="s">
        <v>299</v>
      </c>
      <c r="F5" s="249">
        <v>2023</v>
      </c>
      <c r="G5" s="252">
        <v>2024</v>
      </c>
      <c r="H5" s="253">
        <f>K5</f>
        <v>142659.33676999999</v>
      </c>
      <c r="I5" s="254" t="s">
        <v>277</v>
      </c>
      <c r="J5" s="59" t="s">
        <v>20</v>
      </c>
      <c r="K5" s="62">
        <f>K6+K8</f>
        <v>142659.33676999999</v>
      </c>
      <c r="L5" s="64">
        <f>L6+L8</f>
        <v>142659.33676999999</v>
      </c>
      <c r="M5" s="85" t="s">
        <v>277</v>
      </c>
      <c r="N5" s="61" t="s">
        <v>277</v>
      </c>
      <c r="O5" s="61" t="s">
        <v>277</v>
      </c>
      <c r="P5" s="61" t="s">
        <v>277</v>
      </c>
      <c r="Q5" s="254" t="s">
        <v>277</v>
      </c>
      <c r="R5" s="249" t="s">
        <v>282</v>
      </c>
    </row>
    <row r="6" spans="1:18" ht="63.75">
      <c r="A6" s="252"/>
      <c r="B6" s="256"/>
      <c r="C6" s="259"/>
      <c r="D6" s="256"/>
      <c r="E6" s="256"/>
      <c r="F6" s="250"/>
      <c r="G6" s="252"/>
      <c r="H6" s="253"/>
      <c r="I6" s="254"/>
      <c r="J6" s="56" t="s">
        <v>0</v>
      </c>
      <c r="K6" s="62">
        <f>L6+M6</f>
        <v>118236.95299999999</v>
      </c>
      <c r="L6" s="62">
        <v>118236.95299999999</v>
      </c>
      <c r="M6" s="86">
        <v>0</v>
      </c>
      <c r="N6" s="61" t="s">
        <v>277</v>
      </c>
      <c r="O6" s="61" t="s">
        <v>277</v>
      </c>
      <c r="P6" s="61" t="s">
        <v>277</v>
      </c>
      <c r="Q6" s="254"/>
      <c r="R6" s="250"/>
    </row>
    <row r="7" spans="1:18" ht="51">
      <c r="A7" s="252"/>
      <c r="B7" s="256"/>
      <c r="C7" s="259"/>
      <c r="D7" s="256"/>
      <c r="E7" s="256"/>
      <c r="F7" s="250"/>
      <c r="G7" s="252"/>
      <c r="H7" s="253"/>
      <c r="I7" s="254"/>
      <c r="J7" s="56" t="s">
        <v>1</v>
      </c>
      <c r="K7" s="61" t="s">
        <v>277</v>
      </c>
      <c r="L7" s="61" t="s">
        <v>277</v>
      </c>
      <c r="M7" s="77" t="s">
        <v>277</v>
      </c>
      <c r="N7" s="61" t="s">
        <v>277</v>
      </c>
      <c r="O7" s="61" t="s">
        <v>277</v>
      </c>
      <c r="P7" s="61" t="s">
        <v>277</v>
      </c>
      <c r="Q7" s="254"/>
      <c r="R7" s="250"/>
    </row>
    <row r="8" spans="1:18" ht="63.75">
      <c r="A8" s="252"/>
      <c r="B8" s="256"/>
      <c r="C8" s="259"/>
      <c r="D8" s="256"/>
      <c r="E8" s="256"/>
      <c r="F8" s="250"/>
      <c r="G8" s="252"/>
      <c r="H8" s="253"/>
      <c r="I8" s="254"/>
      <c r="J8" s="56" t="s">
        <v>300</v>
      </c>
      <c r="K8" s="62">
        <f>L8+M8</f>
        <v>24422.38377</v>
      </c>
      <c r="L8" s="62">
        <v>24422.38377</v>
      </c>
      <c r="M8" s="87">
        <v>0</v>
      </c>
      <c r="N8" s="61" t="s">
        <v>277</v>
      </c>
      <c r="O8" s="61" t="s">
        <v>277</v>
      </c>
      <c r="P8" s="61" t="s">
        <v>277</v>
      </c>
      <c r="Q8" s="254"/>
      <c r="R8" s="250"/>
    </row>
    <row r="9" spans="1:18" ht="75" customHeight="1">
      <c r="A9" s="252"/>
      <c r="B9" s="257"/>
      <c r="C9" s="260"/>
      <c r="D9" s="257"/>
      <c r="E9" s="257"/>
      <c r="F9" s="251"/>
      <c r="G9" s="252"/>
      <c r="H9" s="253"/>
      <c r="I9" s="254"/>
      <c r="J9" s="60" t="s">
        <v>2</v>
      </c>
      <c r="K9" s="63" t="s">
        <v>277</v>
      </c>
      <c r="L9" s="61" t="s">
        <v>277</v>
      </c>
      <c r="M9" s="61" t="s">
        <v>277</v>
      </c>
      <c r="N9" s="61" t="s">
        <v>277</v>
      </c>
      <c r="O9" s="61" t="s">
        <v>277</v>
      </c>
      <c r="P9" s="61" t="s">
        <v>277</v>
      </c>
      <c r="Q9" s="254"/>
      <c r="R9" s="251"/>
    </row>
  </sheetData>
  <mergeCells count="25">
    <mergeCell ref="A1:R1"/>
    <mergeCell ref="A2:A3"/>
    <mergeCell ref="B2:B3"/>
    <mergeCell ref="C2:C3"/>
    <mergeCell ref="D2:D3"/>
    <mergeCell ref="E2:E3"/>
    <mergeCell ref="F2:F3"/>
    <mergeCell ref="G2:G3"/>
    <mergeCell ref="H2:H3"/>
    <mergeCell ref="I2:I3"/>
    <mergeCell ref="J2:J3"/>
    <mergeCell ref="K2:P2"/>
    <mergeCell ref="Q2:Q3"/>
    <mergeCell ref="R2:R3"/>
    <mergeCell ref="A5:A9"/>
    <mergeCell ref="B5:B9"/>
    <mergeCell ref="C5:C9"/>
    <mergeCell ref="D5:D9"/>
    <mergeCell ref="E5:E9"/>
    <mergeCell ref="R5:R9"/>
    <mergeCell ref="F5:F9"/>
    <mergeCell ref="G5:G9"/>
    <mergeCell ref="H5:H9"/>
    <mergeCell ref="I5:I9"/>
    <mergeCell ref="Q5:Q9"/>
  </mergeCells>
  <pageMargins left="0.7" right="0.7" top="0.75" bottom="0.75" header="0.3" footer="0.3"/>
  <pageSetup paperSize="9" scale="91"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83"/>
  <sheetViews>
    <sheetView view="pageBreakPreview" topLeftCell="A238" zoomScale="115" zoomScaleSheetLayoutView="115" workbookViewId="0">
      <selection activeCell="H54" sqref="H54:L54"/>
    </sheetView>
  </sheetViews>
  <sheetFormatPr defaultColWidth="9.140625" defaultRowHeight="15"/>
  <cols>
    <col min="1" max="1" width="9.140625" style="23"/>
    <col min="2" max="2" width="37.5703125" style="24" customWidth="1"/>
    <col min="3" max="3" width="10.42578125" style="1" customWidth="1"/>
    <col min="4" max="4" width="16.140625" style="1" customWidth="1"/>
    <col min="5" max="5" width="12.140625" style="1" bestFit="1" customWidth="1"/>
    <col min="6" max="7" width="12.5703125" style="54" bestFit="1" customWidth="1"/>
    <col min="8" max="12" width="9.140625" style="54"/>
    <col min="13" max="13" width="14.5703125" style="54" customWidth="1"/>
    <col min="14" max="14" width="16.5703125" style="54" customWidth="1"/>
    <col min="15" max="15" width="13" style="1" customWidth="1"/>
    <col min="16" max="16" width="0.140625" style="1" customWidth="1"/>
    <col min="17" max="17" width="9.140625" style="1" hidden="1" customWidth="1"/>
    <col min="18" max="16384" width="9.140625" style="1"/>
  </cols>
  <sheetData>
    <row r="1" spans="1:19" ht="42" customHeight="1">
      <c r="A1" s="48"/>
      <c r="B1" s="48"/>
      <c r="C1" s="48"/>
      <c r="D1" s="48"/>
      <c r="E1" s="48"/>
      <c r="F1" s="76"/>
      <c r="G1" s="76"/>
      <c r="H1" s="48"/>
      <c r="I1" s="340" t="s">
        <v>302</v>
      </c>
      <c r="J1" s="340"/>
      <c r="K1" s="340"/>
      <c r="L1" s="340"/>
      <c r="M1" s="340"/>
      <c r="N1" s="340"/>
      <c r="O1" s="340"/>
      <c r="P1" s="340"/>
      <c r="Q1" s="65" t="s">
        <v>301</v>
      </c>
      <c r="R1" s="65"/>
      <c r="S1" s="65"/>
    </row>
    <row r="2" spans="1:19" ht="15" customHeight="1">
      <c r="A2" s="339" t="s">
        <v>172</v>
      </c>
      <c r="B2" s="339"/>
      <c r="C2" s="339"/>
      <c r="D2" s="339"/>
      <c r="E2" s="339"/>
      <c r="F2" s="339"/>
      <c r="G2" s="339"/>
      <c r="H2" s="339"/>
      <c r="I2" s="339"/>
      <c r="J2" s="339"/>
      <c r="K2" s="339"/>
      <c r="L2" s="339"/>
      <c r="M2" s="339"/>
      <c r="N2" s="339"/>
      <c r="O2" s="339"/>
    </row>
    <row r="3" spans="1:19" ht="33" customHeight="1">
      <c r="A3" s="293" t="s">
        <v>19</v>
      </c>
      <c r="B3" s="286" t="s">
        <v>22</v>
      </c>
      <c r="C3" s="286" t="s">
        <v>23</v>
      </c>
      <c r="D3" s="286" t="s">
        <v>6</v>
      </c>
      <c r="E3" s="286" t="s">
        <v>28</v>
      </c>
      <c r="F3" s="343" t="s">
        <v>24</v>
      </c>
      <c r="G3" s="297"/>
      <c r="H3" s="297"/>
      <c r="I3" s="297"/>
      <c r="J3" s="297"/>
      <c r="K3" s="297"/>
      <c r="L3" s="297"/>
      <c r="M3" s="297"/>
      <c r="N3" s="298"/>
      <c r="O3" s="283" t="s">
        <v>25</v>
      </c>
    </row>
    <row r="4" spans="1:19">
      <c r="A4" s="295"/>
      <c r="B4" s="288"/>
      <c r="C4" s="288"/>
      <c r="D4" s="288"/>
      <c r="E4" s="288"/>
      <c r="F4" s="75">
        <v>2023</v>
      </c>
      <c r="G4" s="112">
        <v>2024</v>
      </c>
      <c r="H4" s="341">
        <v>2025</v>
      </c>
      <c r="I4" s="341"/>
      <c r="J4" s="341"/>
      <c r="K4" s="341"/>
      <c r="L4" s="341"/>
      <c r="M4" s="83" t="s">
        <v>56</v>
      </c>
      <c r="N4" s="90" t="s">
        <v>57</v>
      </c>
      <c r="O4" s="285"/>
    </row>
    <row r="5" spans="1:19">
      <c r="A5" s="31">
        <v>1</v>
      </c>
      <c r="B5" s="32">
        <v>2</v>
      </c>
      <c r="C5" s="32">
        <v>3</v>
      </c>
      <c r="D5" s="32">
        <v>4</v>
      </c>
      <c r="E5" s="32">
        <v>5</v>
      </c>
      <c r="F5" s="74">
        <v>6</v>
      </c>
      <c r="G5" s="110">
        <v>7</v>
      </c>
      <c r="H5" s="342">
        <v>8</v>
      </c>
      <c r="I5" s="342"/>
      <c r="J5" s="342"/>
      <c r="K5" s="342"/>
      <c r="L5" s="342"/>
      <c r="M5" s="82">
        <v>9</v>
      </c>
      <c r="N5" s="89">
        <v>10</v>
      </c>
      <c r="O5" s="32">
        <v>11</v>
      </c>
    </row>
    <row r="6" spans="1:19">
      <c r="A6" s="271">
        <v>1</v>
      </c>
      <c r="B6" s="326" t="s">
        <v>33</v>
      </c>
      <c r="C6" s="273" t="s">
        <v>276</v>
      </c>
      <c r="D6" s="35" t="s">
        <v>20</v>
      </c>
      <c r="E6" s="46">
        <f>E7+E8+E9+E10</f>
        <v>6435218.7100000009</v>
      </c>
      <c r="F6" s="46">
        <f>F7+F8+F9+F10</f>
        <v>1174228.49</v>
      </c>
      <c r="G6" s="46">
        <f>G7+G8+G9+G10</f>
        <v>1290299.5299999998</v>
      </c>
      <c r="H6" s="289">
        <f>H7+H8+H9+H10</f>
        <v>1326694.57</v>
      </c>
      <c r="I6" s="290"/>
      <c r="J6" s="290"/>
      <c r="K6" s="290"/>
      <c r="L6" s="290"/>
      <c r="M6" s="46">
        <f>M7+M8+M9+M10</f>
        <v>1324147.8500000001</v>
      </c>
      <c r="N6" s="46">
        <f>N7+N8+N9+N10</f>
        <v>1319848.27</v>
      </c>
      <c r="O6" s="286" t="s">
        <v>278</v>
      </c>
    </row>
    <row r="7" spans="1:19" ht="22.5">
      <c r="A7" s="271"/>
      <c r="B7" s="326"/>
      <c r="C7" s="273"/>
      <c r="D7" s="35" t="s">
        <v>26</v>
      </c>
      <c r="E7" s="39">
        <f>F7+G7+H7+M7+N7</f>
        <v>4654726</v>
      </c>
      <c r="F7" s="39">
        <f>F14+F22+F30+F55+F63</f>
        <v>869550</v>
      </c>
      <c r="G7" s="39">
        <f>G14+G22+G30+G39+G55+G63+G71+G79</f>
        <v>917856</v>
      </c>
      <c r="H7" s="274">
        <f t="shared" ref="H7:L7" si="0">H14+H22+H30+H39+H55+H63+H71+H79</f>
        <v>958366</v>
      </c>
      <c r="I7" s="274">
        <f t="shared" si="0"/>
        <v>0</v>
      </c>
      <c r="J7" s="274">
        <f t="shared" si="0"/>
        <v>0</v>
      </c>
      <c r="K7" s="274">
        <f t="shared" si="0"/>
        <v>0</v>
      </c>
      <c r="L7" s="274">
        <f t="shared" si="0"/>
        <v>0</v>
      </c>
      <c r="M7" s="39">
        <f>M14+M22+M30+M39+M55+M63+M71+M79</f>
        <v>954477</v>
      </c>
      <c r="N7" s="39">
        <f>N14+N22+N30+N39+N55+N63+N71+N79</f>
        <v>954477</v>
      </c>
      <c r="O7" s="287"/>
    </row>
    <row r="8" spans="1:19" ht="33.75">
      <c r="A8" s="271"/>
      <c r="B8" s="326"/>
      <c r="C8" s="273"/>
      <c r="D8" s="35" t="s">
        <v>1</v>
      </c>
      <c r="E8" s="39">
        <f t="shared" ref="E8:E17" si="1">F8+G8+H8+M8+N8</f>
        <v>59319.32</v>
      </c>
      <c r="F8" s="39">
        <f>F15+F23+F32+F56+F64</f>
        <v>20624</v>
      </c>
      <c r="G8" s="39">
        <f>G15+G23+G32+G40+G56+G64+G72+G80+G48</f>
        <v>38695.32</v>
      </c>
      <c r="H8" s="274">
        <f t="shared" ref="H8:L8" si="2">H15+H23+H32+H40+H56+H64+H72+H80+H48</f>
        <v>0</v>
      </c>
      <c r="I8" s="274">
        <f t="shared" si="2"/>
        <v>0</v>
      </c>
      <c r="J8" s="274">
        <f t="shared" si="2"/>
        <v>0</v>
      </c>
      <c r="K8" s="274">
        <f t="shared" si="2"/>
        <v>0</v>
      </c>
      <c r="L8" s="274">
        <f t="shared" si="2"/>
        <v>0</v>
      </c>
      <c r="M8" s="39">
        <f>M15+M23+M32+M40+M56+M64+M72+M80</f>
        <v>0</v>
      </c>
      <c r="N8" s="39">
        <f>N15+N23+N32+N40+N56+N64+N72+N80</f>
        <v>0</v>
      </c>
      <c r="O8" s="287"/>
    </row>
    <row r="9" spans="1:19" ht="33.75">
      <c r="A9" s="271"/>
      <c r="B9" s="326"/>
      <c r="C9" s="273"/>
      <c r="D9" s="35" t="s">
        <v>21</v>
      </c>
      <c r="E9" s="39">
        <f t="shared" si="1"/>
        <v>1721173.3900000001</v>
      </c>
      <c r="F9" s="43">
        <f>F16+F24+F33+F57+F65</f>
        <v>284054.49</v>
      </c>
      <c r="G9" s="43">
        <f>G16+G24+G33+G41+G57+G65+G73+G81</f>
        <v>333748.20999999996</v>
      </c>
      <c r="H9" s="309">
        <f>H16+H24+H33+H41+H57+H65+H73+H81+H89</f>
        <v>368328.57</v>
      </c>
      <c r="I9" s="309">
        <f t="shared" ref="I9:L9" si="3">I16+I24+I33+I41+I57+I65+I73+I81</f>
        <v>0</v>
      </c>
      <c r="J9" s="309">
        <f t="shared" si="3"/>
        <v>0</v>
      </c>
      <c r="K9" s="309">
        <f t="shared" si="3"/>
        <v>0</v>
      </c>
      <c r="L9" s="309">
        <f t="shared" si="3"/>
        <v>0</v>
      </c>
      <c r="M9" s="43">
        <f>M16+M24+M33+M41+M57+M65+M73+M81+M89</f>
        <v>369670.85</v>
      </c>
      <c r="N9" s="43">
        <f>N16+N24+N33+N41+N57+N65+N73+N81+N89</f>
        <v>365371.27</v>
      </c>
      <c r="O9" s="287"/>
    </row>
    <row r="10" spans="1:19" ht="22.5">
      <c r="A10" s="271"/>
      <c r="B10" s="326"/>
      <c r="C10" s="273"/>
      <c r="D10" s="38" t="s">
        <v>2</v>
      </c>
      <c r="E10" s="39">
        <f t="shared" si="1"/>
        <v>0</v>
      </c>
      <c r="F10" s="40">
        <v>0</v>
      </c>
      <c r="G10" s="40">
        <v>0</v>
      </c>
      <c r="H10" s="344">
        <v>0</v>
      </c>
      <c r="I10" s="345"/>
      <c r="J10" s="345"/>
      <c r="K10" s="345"/>
      <c r="L10" s="346"/>
      <c r="M10" s="40">
        <v>0</v>
      </c>
      <c r="N10" s="40">
        <v>0</v>
      </c>
      <c r="O10" s="288"/>
    </row>
    <row r="11" spans="1:19">
      <c r="A11" s="271"/>
      <c r="B11" s="326"/>
      <c r="C11" s="273"/>
      <c r="D11" s="38" t="s">
        <v>20</v>
      </c>
      <c r="E11" s="44">
        <f>E12</f>
        <v>4068</v>
      </c>
      <c r="F11" s="45">
        <f>F12</f>
        <v>754</v>
      </c>
      <c r="G11" s="45">
        <f>G12</f>
        <v>737</v>
      </c>
      <c r="H11" s="347">
        <f>H12</f>
        <v>859</v>
      </c>
      <c r="I11" s="348"/>
      <c r="J11" s="348"/>
      <c r="K11" s="348"/>
      <c r="L11" s="349"/>
      <c r="M11" s="45">
        <f>M12</f>
        <v>859</v>
      </c>
      <c r="N11" s="45">
        <f>N12</f>
        <v>859</v>
      </c>
      <c r="O11" s="283" t="s">
        <v>282</v>
      </c>
    </row>
    <row r="12" spans="1:19" ht="24.75" customHeight="1">
      <c r="A12" s="271"/>
      <c r="B12" s="326"/>
      <c r="C12" s="273"/>
      <c r="D12" s="38" t="s">
        <v>26</v>
      </c>
      <c r="E12" s="39">
        <f t="shared" si="1"/>
        <v>4068</v>
      </c>
      <c r="F12" s="40">
        <f>F31</f>
        <v>754</v>
      </c>
      <c r="G12" s="40">
        <f>G31</f>
        <v>737</v>
      </c>
      <c r="H12" s="291">
        <f>H31</f>
        <v>859</v>
      </c>
      <c r="I12" s="292"/>
      <c r="J12" s="292"/>
      <c r="K12" s="292"/>
      <c r="L12" s="292"/>
      <c r="M12" s="40">
        <f>M31</f>
        <v>859</v>
      </c>
      <c r="N12" s="40">
        <f>N31</f>
        <v>859</v>
      </c>
      <c r="O12" s="285"/>
    </row>
    <row r="13" spans="1:19" ht="15" customHeight="1">
      <c r="A13" s="293" t="s">
        <v>7</v>
      </c>
      <c r="B13" s="326" t="s">
        <v>226</v>
      </c>
      <c r="C13" s="273" t="s">
        <v>276</v>
      </c>
      <c r="D13" s="94" t="s">
        <v>20</v>
      </c>
      <c r="E13" s="39">
        <f>E14+E15+E16+E17</f>
        <v>4423879</v>
      </c>
      <c r="F13" s="39">
        <f>F14+F15+F16+F17</f>
        <v>873384</v>
      </c>
      <c r="G13" s="39">
        <f>G14+G15+G16+G17</f>
        <v>929560</v>
      </c>
      <c r="H13" s="274">
        <f>H14+H15+H16+H17</f>
        <v>873645</v>
      </c>
      <c r="I13" s="292"/>
      <c r="J13" s="292"/>
      <c r="K13" s="292"/>
      <c r="L13" s="292"/>
      <c r="M13" s="39">
        <f>M14+M15+M16+M17</f>
        <v>873645</v>
      </c>
      <c r="N13" s="39">
        <f>N14+N15+N16+N17</f>
        <v>873645</v>
      </c>
      <c r="O13" s="286" t="s">
        <v>278</v>
      </c>
    </row>
    <row r="14" spans="1:19" ht="22.5">
      <c r="A14" s="294"/>
      <c r="B14" s="326"/>
      <c r="C14" s="273"/>
      <c r="D14" s="94" t="s">
        <v>26</v>
      </c>
      <c r="E14" s="39">
        <f t="shared" si="1"/>
        <v>4364768</v>
      </c>
      <c r="F14" s="39">
        <v>852760</v>
      </c>
      <c r="G14" s="39">
        <v>891073</v>
      </c>
      <c r="H14" s="296">
        <v>873645</v>
      </c>
      <c r="I14" s="310"/>
      <c r="J14" s="310"/>
      <c r="K14" s="310"/>
      <c r="L14" s="311"/>
      <c r="M14" s="39">
        <f>873645</f>
        <v>873645</v>
      </c>
      <c r="N14" s="39">
        <f>873645</f>
        <v>873645</v>
      </c>
      <c r="O14" s="287"/>
    </row>
    <row r="15" spans="1:19" ht="33.75">
      <c r="A15" s="294"/>
      <c r="B15" s="326"/>
      <c r="C15" s="273"/>
      <c r="D15" s="94" t="s">
        <v>1</v>
      </c>
      <c r="E15" s="39">
        <f t="shared" si="1"/>
        <v>59111</v>
      </c>
      <c r="F15" s="39">
        <v>20624</v>
      </c>
      <c r="G15" s="39">
        <f>38487</f>
        <v>38487</v>
      </c>
      <c r="H15" s="296">
        <v>0</v>
      </c>
      <c r="I15" s="310"/>
      <c r="J15" s="310"/>
      <c r="K15" s="310"/>
      <c r="L15" s="311"/>
      <c r="M15" s="39">
        <v>0</v>
      </c>
      <c r="N15" s="39">
        <v>0</v>
      </c>
      <c r="O15" s="287"/>
    </row>
    <row r="16" spans="1:19" ht="33.75">
      <c r="A16" s="294"/>
      <c r="B16" s="326"/>
      <c r="C16" s="273"/>
      <c r="D16" s="94" t="s">
        <v>21</v>
      </c>
      <c r="E16" s="39">
        <f t="shared" si="1"/>
        <v>0</v>
      </c>
      <c r="F16" s="40">
        <v>0</v>
      </c>
      <c r="G16" s="40">
        <v>0</v>
      </c>
      <c r="H16" s="291">
        <v>0</v>
      </c>
      <c r="I16" s="291"/>
      <c r="J16" s="291"/>
      <c r="K16" s="291"/>
      <c r="L16" s="291"/>
      <c r="M16" s="40">
        <v>0</v>
      </c>
      <c r="N16" s="40">
        <v>0</v>
      </c>
      <c r="O16" s="287"/>
    </row>
    <row r="17" spans="1:15" ht="68.25" customHeight="1">
      <c r="A17" s="294"/>
      <c r="B17" s="326"/>
      <c r="C17" s="273"/>
      <c r="D17" s="94" t="s">
        <v>2</v>
      </c>
      <c r="E17" s="39">
        <f t="shared" si="1"/>
        <v>0</v>
      </c>
      <c r="F17" s="40">
        <v>0</v>
      </c>
      <c r="G17" s="40">
        <v>0</v>
      </c>
      <c r="H17" s="291">
        <v>0</v>
      </c>
      <c r="I17" s="291"/>
      <c r="J17" s="291"/>
      <c r="K17" s="291"/>
      <c r="L17" s="291"/>
      <c r="M17" s="40">
        <v>0</v>
      </c>
      <c r="N17" s="40">
        <v>0</v>
      </c>
      <c r="O17" s="288"/>
    </row>
    <row r="18" spans="1:15" ht="24" customHeight="1">
      <c r="A18" s="294"/>
      <c r="B18" s="326" t="s">
        <v>180</v>
      </c>
      <c r="C18" s="271" t="s">
        <v>276</v>
      </c>
      <c r="D18" s="271"/>
      <c r="E18" s="280" t="s">
        <v>54</v>
      </c>
      <c r="F18" s="280" t="s">
        <v>55</v>
      </c>
      <c r="G18" s="280" t="s">
        <v>352</v>
      </c>
      <c r="H18" s="280" t="s">
        <v>3</v>
      </c>
      <c r="I18" s="273" t="s">
        <v>236</v>
      </c>
      <c r="J18" s="273"/>
      <c r="K18" s="273"/>
      <c r="L18" s="273"/>
      <c r="M18" s="280" t="s">
        <v>56</v>
      </c>
      <c r="N18" s="280" t="s">
        <v>57</v>
      </c>
      <c r="O18" s="283"/>
    </row>
    <row r="19" spans="1:15" ht="25.5" customHeight="1">
      <c r="A19" s="294"/>
      <c r="B19" s="326"/>
      <c r="C19" s="271"/>
      <c r="D19" s="271"/>
      <c r="E19" s="280"/>
      <c r="F19" s="280"/>
      <c r="G19" s="280"/>
      <c r="H19" s="280"/>
      <c r="I19" s="92" t="s">
        <v>232</v>
      </c>
      <c r="J19" s="92" t="s">
        <v>233</v>
      </c>
      <c r="K19" s="92" t="s">
        <v>234</v>
      </c>
      <c r="L19" s="92" t="s">
        <v>235</v>
      </c>
      <c r="M19" s="280"/>
      <c r="N19" s="280"/>
      <c r="O19" s="284"/>
    </row>
    <row r="20" spans="1:15" ht="42.75" customHeight="1">
      <c r="A20" s="295"/>
      <c r="B20" s="326"/>
      <c r="C20" s="271"/>
      <c r="D20" s="271"/>
      <c r="E20" s="93">
        <v>100</v>
      </c>
      <c r="F20" s="93">
        <v>100</v>
      </c>
      <c r="G20" s="109">
        <v>100</v>
      </c>
      <c r="H20" s="93">
        <v>100</v>
      </c>
      <c r="I20" s="93">
        <v>100</v>
      </c>
      <c r="J20" s="93">
        <v>100</v>
      </c>
      <c r="K20" s="93">
        <v>100</v>
      </c>
      <c r="L20" s="93">
        <v>100</v>
      </c>
      <c r="M20" s="93" t="s">
        <v>277</v>
      </c>
      <c r="N20" s="93" t="s">
        <v>277</v>
      </c>
      <c r="O20" s="285"/>
    </row>
    <row r="21" spans="1:15" ht="15" customHeight="1">
      <c r="A21" s="293" t="s">
        <v>8</v>
      </c>
      <c r="B21" s="326" t="s">
        <v>251</v>
      </c>
      <c r="C21" s="273" t="s">
        <v>276</v>
      </c>
      <c r="D21" s="94" t="s">
        <v>20</v>
      </c>
      <c r="E21" s="39">
        <f>E22+E23+E24+E25</f>
        <v>12215</v>
      </c>
      <c r="F21" s="39">
        <f>F22+F23+F24+F25</f>
        <v>2959</v>
      </c>
      <c r="G21" s="39">
        <f>G22+G23+G24+G25</f>
        <v>2368</v>
      </c>
      <c r="H21" s="274">
        <f>H22+H23+H24+H25</f>
        <v>2296</v>
      </c>
      <c r="I21" s="292"/>
      <c r="J21" s="292"/>
      <c r="K21" s="292"/>
      <c r="L21" s="292"/>
      <c r="M21" s="39">
        <f>M22+M23+M24+M25</f>
        <v>2296</v>
      </c>
      <c r="N21" s="39">
        <f>N22+N23+N24+N25</f>
        <v>2296</v>
      </c>
      <c r="O21" s="286" t="s">
        <v>279</v>
      </c>
    </row>
    <row r="22" spans="1:15" ht="22.5">
      <c r="A22" s="294"/>
      <c r="B22" s="326"/>
      <c r="C22" s="273"/>
      <c r="D22" s="94" t="s">
        <v>26</v>
      </c>
      <c r="E22" s="39">
        <f t="shared" ref="E22:E25" si="4">F22+G22+H22+M22+N22</f>
        <v>12215</v>
      </c>
      <c r="F22" s="39">
        <v>2959</v>
      </c>
      <c r="G22" s="39">
        <v>2368</v>
      </c>
      <c r="H22" s="274">
        <v>2296</v>
      </c>
      <c r="I22" s="292"/>
      <c r="J22" s="292"/>
      <c r="K22" s="292"/>
      <c r="L22" s="292"/>
      <c r="M22" s="39">
        <v>2296</v>
      </c>
      <c r="N22" s="39">
        <v>2296</v>
      </c>
      <c r="O22" s="287"/>
    </row>
    <row r="23" spans="1:15" ht="33.75">
      <c r="A23" s="294"/>
      <c r="B23" s="326"/>
      <c r="C23" s="273"/>
      <c r="D23" s="94" t="s">
        <v>1</v>
      </c>
      <c r="E23" s="39">
        <f t="shared" si="4"/>
        <v>0</v>
      </c>
      <c r="F23" s="40">
        <v>0</v>
      </c>
      <c r="G23" s="40">
        <v>0</v>
      </c>
      <c r="H23" s="291">
        <v>0</v>
      </c>
      <c r="I23" s="291"/>
      <c r="J23" s="291"/>
      <c r="K23" s="291"/>
      <c r="L23" s="291"/>
      <c r="M23" s="40">
        <v>0</v>
      </c>
      <c r="N23" s="40">
        <v>0</v>
      </c>
      <c r="O23" s="287"/>
    </row>
    <row r="24" spans="1:15" ht="33.75">
      <c r="A24" s="294"/>
      <c r="B24" s="326"/>
      <c r="C24" s="273"/>
      <c r="D24" s="94" t="s">
        <v>21</v>
      </c>
      <c r="E24" s="39">
        <f t="shared" si="4"/>
        <v>0</v>
      </c>
      <c r="F24" s="40">
        <v>0</v>
      </c>
      <c r="G24" s="40">
        <v>0</v>
      </c>
      <c r="H24" s="291">
        <v>0</v>
      </c>
      <c r="I24" s="291"/>
      <c r="J24" s="291"/>
      <c r="K24" s="291"/>
      <c r="L24" s="291"/>
      <c r="M24" s="40">
        <v>0</v>
      </c>
      <c r="N24" s="40">
        <v>0</v>
      </c>
      <c r="O24" s="287"/>
    </row>
    <row r="25" spans="1:15" ht="22.5">
      <c r="A25" s="294"/>
      <c r="B25" s="326"/>
      <c r="C25" s="273"/>
      <c r="D25" s="94" t="s">
        <v>2</v>
      </c>
      <c r="E25" s="39">
        <f t="shared" si="4"/>
        <v>0</v>
      </c>
      <c r="F25" s="40">
        <v>0</v>
      </c>
      <c r="G25" s="40">
        <v>0</v>
      </c>
      <c r="H25" s="291">
        <v>0</v>
      </c>
      <c r="I25" s="291"/>
      <c r="J25" s="291"/>
      <c r="K25" s="291"/>
      <c r="L25" s="291"/>
      <c r="M25" s="40">
        <v>0</v>
      </c>
      <c r="N25" s="40">
        <v>0</v>
      </c>
      <c r="O25" s="288"/>
    </row>
    <row r="26" spans="1:15" ht="15" customHeight="1">
      <c r="A26" s="294"/>
      <c r="B26" s="326" t="s">
        <v>181</v>
      </c>
      <c r="C26" s="271" t="s">
        <v>276</v>
      </c>
      <c r="D26" s="271"/>
      <c r="E26" s="280" t="s">
        <v>54</v>
      </c>
      <c r="F26" s="280" t="s">
        <v>55</v>
      </c>
      <c r="G26" s="280" t="s">
        <v>352</v>
      </c>
      <c r="H26" s="280" t="s">
        <v>3</v>
      </c>
      <c r="I26" s="273" t="s">
        <v>236</v>
      </c>
      <c r="J26" s="273"/>
      <c r="K26" s="273"/>
      <c r="L26" s="273"/>
      <c r="M26" s="280" t="s">
        <v>56</v>
      </c>
      <c r="N26" s="280" t="s">
        <v>57</v>
      </c>
      <c r="O26" s="283"/>
    </row>
    <row r="27" spans="1:15" ht="22.5">
      <c r="A27" s="294"/>
      <c r="B27" s="326"/>
      <c r="C27" s="271"/>
      <c r="D27" s="271"/>
      <c r="E27" s="280"/>
      <c r="F27" s="280"/>
      <c r="G27" s="280"/>
      <c r="H27" s="280"/>
      <c r="I27" s="92" t="s">
        <v>232</v>
      </c>
      <c r="J27" s="92" t="s">
        <v>233</v>
      </c>
      <c r="K27" s="92" t="s">
        <v>234</v>
      </c>
      <c r="L27" s="92" t="s">
        <v>235</v>
      </c>
      <c r="M27" s="280"/>
      <c r="N27" s="280"/>
      <c r="O27" s="284"/>
    </row>
    <row r="28" spans="1:15" ht="55.5" customHeight="1">
      <c r="A28" s="295"/>
      <c r="B28" s="326"/>
      <c r="C28" s="271"/>
      <c r="D28" s="271"/>
      <c r="E28" s="93">
        <v>100</v>
      </c>
      <c r="F28" s="93">
        <v>100</v>
      </c>
      <c r="G28" s="109">
        <v>100</v>
      </c>
      <c r="H28" s="93">
        <v>100</v>
      </c>
      <c r="I28" s="93">
        <v>100</v>
      </c>
      <c r="J28" s="93">
        <v>100</v>
      </c>
      <c r="K28" s="93">
        <v>100</v>
      </c>
      <c r="L28" s="93">
        <v>100</v>
      </c>
      <c r="M28" s="93" t="s">
        <v>277</v>
      </c>
      <c r="N28" s="93" t="s">
        <v>277</v>
      </c>
      <c r="O28" s="285"/>
    </row>
    <row r="29" spans="1:15" ht="15" customHeight="1">
      <c r="A29" s="271" t="s">
        <v>9</v>
      </c>
      <c r="B29" s="326" t="s">
        <v>67</v>
      </c>
      <c r="C29" s="273" t="s">
        <v>276</v>
      </c>
      <c r="D29" s="143" t="s">
        <v>20</v>
      </c>
      <c r="E29" s="39">
        <f>E30+E31+E32+E33+E34</f>
        <v>70093</v>
      </c>
      <c r="F29" s="43">
        <f>F30+F31+F32+F33+F34</f>
        <v>14585</v>
      </c>
      <c r="G29" s="43">
        <f>G30+G31+G32+G33+G34</f>
        <v>14588</v>
      </c>
      <c r="H29" s="274">
        <f>H30+H31+H32+H33+H34</f>
        <v>13640</v>
      </c>
      <c r="I29" s="292"/>
      <c r="J29" s="292"/>
      <c r="K29" s="292"/>
      <c r="L29" s="292"/>
      <c r="M29" s="39">
        <f>M30+M31+M32+M33+M34</f>
        <v>13640</v>
      </c>
      <c r="N29" s="39">
        <f>N30+N31+N32+N33+N34</f>
        <v>13640</v>
      </c>
      <c r="O29" s="286" t="s">
        <v>280</v>
      </c>
    </row>
    <row r="30" spans="1:15" ht="22.5">
      <c r="A30" s="271"/>
      <c r="B30" s="326"/>
      <c r="C30" s="273"/>
      <c r="D30" s="143" t="s">
        <v>26</v>
      </c>
      <c r="E30" s="39">
        <f t="shared" ref="E30:E33" si="5">F30+G30+H30+M30+N30</f>
        <v>66025</v>
      </c>
      <c r="F30" s="43">
        <v>13831</v>
      </c>
      <c r="G30" s="43">
        <v>13851</v>
      </c>
      <c r="H30" s="43">
        <v>12781</v>
      </c>
      <c r="I30" s="43"/>
      <c r="J30" s="43"/>
      <c r="K30" s="43"/>
      <c r="L30" s="43"/>
      <c r="M30" s="43">
        <v>12781</v>
      </c>
      <c r="N30" s="43">
        <v>12781</v>
      </c>
      <c r="O30" s="287"/>
    </row>
    <row r="31" spans="1:15" ht="22.5">
      <c r="A31" s="271"/>
      <c r="B31" s="326"/>
      <c r="C31" s="273"/>
      <c r="D31" s="143" t="s">
        <v>26</v>
      </c>
      <c r="E31" s="39">
        <f t="shared" si="5"/>
        <v>4068</v>
      </c>
      <c r="F31" s="40">
        <f>754</f>
        <v>754</v>
      </c>
      <c r="G31" s="40">
        <v>737</v>
      </c>
      <c r="H31" s="40">
        <v>859</v>
      </c>
      <c r="I31" s="40"/>
      <c r="J31" s="40"/>
      <c r="K31" s="40"/>
      <c r="L31" s="40"/>
      <c r="M31" s="40">
        <v>859</v>
      </c>
      <c r="N31" s="40">
        <v>859</v>
      </c>
      <c r="O31" s="287"/>
    </row>
    <row r="32" spans="1:15" ht="33.75">
      <c r="A32" s="271"/>
      <c r="B32" s="326"/>
      <c r="C32" s="273"/>
      <c r="D32" s="143" t="s">
        <v>1</v>
      </c>
      <c r="E32" s="39">
        <f t="shared" si="5"/>
        <v>0</v>
      </c>
      <c r="F32" s="40">
        <v>0</v>
      </c>
      <c r="G32" s="40">
        <v>0</v>
      </c>
      <c r="H32" s="291">
        <v>0</v>
      </c>
      <c r="I32" s="291"/>
      <c r="J32" s="291"/>
      <c r="K32" s="291"/>
      <c r="L32" s="291"/>
      <c r="M32" s="40">
        <v>0</v>
      </c>
      <c r="N32" s="40">
        <v>0</v>
      </c>
      <c r="O32" s="287"/>
    </row>
    <row r="33" spans="1:15" ht="33.75">
      <c r="A33" s="271"/>
      <c r="B33" s="326"/>
      <c r="C33" s="273"/>
      <c r="D33" s="143" t="s">
        <v>21</v>
      </c>
      <c r="E33" s="39">
        <f t="shared" si="5"/>
        <v>0</v>
      </c>
      <c r="F33" s="40">
        <v>0</v>
      </c>
      <c r="G33" s="40">
        <v>0</v>
      </c>
      <c r="H33" s="291">
        <v>0</v>
      </c>
      <c r="I33" s="291"/>
      <c r="J33" s="291"/>
      <c r="K33" s="291"/>
      <c r="L33" s="291"/>
      <c r="M33" s="40">
        <v>0</v>
      </c>
      <c r="N33" s="40">
        <v>0</v>
      </c>
      <c r="O33" s="287"/>
    </row>
    <row r="34" spans="1:15" ht="22.5">
      <c r="A34" s="271"/>
      <c r="B34" s="326"/>
      <c r="C34" s="273"/>
      <c r="D34" s="143" t="s">
        <v>2</v>
      </c>
      <c r="E34" s="39"/>
      <c r="F34" s="40"/>
      <c r="G34" s="40"/>
      <c r="H34" s="344"/>
      <c r="I34" s="345"/>
      <c r="J34" s="345"/>
      <c r="K34" s="345"/>
      <c r="L34" s="346"/>
      <c r="M34" s="40"/>
      <c r="N34" s="40"/>
      <c r="O34" s="288"/>
    </row>
    <row r="35" spans="1:15" ht="15" customHeight="1">
      <c r="A35" s="271"/>
      <c r="B35" s="324" t="s">
        <v>182</v>
      </c>
      <c r="C35" s="271" t="s">
        <v>276</v>
      </c>
      <c r="D35" s="271"/>
      <c r="E35" s="280" t="s">
        <v>54</v>
      </c>
      <c r="F35" s="280" t="s">
        <v>55</v>
      </c>
      <c r="G35" s="280" t="s">
        <v>352</v>
      </c>
      <c r="H35" s="280" t="s">
        <v>3</v>
      </c>
      <c r="I35" s="273" t="s">
        <v>236</v>
      </c>
      <c r="J35" s="273"/>
      <c r="K35" s="273"/>
      <c r="L35" s="273"/>
      <c r="M35" s="280" t="s">
        <v>56</v>
      </c>
      <c r="N35" s="280" t="s">
        <v>57</v>
      </c>
      <c r="O35" s="385"/>
    </row>
    <row r="36" spans="1:15" ht="22.5">
      <c r="A36" s="271"/>
      <c r="B36" s="324"/>
      <c r="C36" s="271"/>
      <c r="D36" s="271"/>
      <c r="E36" s="280"/>
      <c r="F36" s="280"/>
      <c r="G36" s="280"/>
      <c r="H36" s="280"/>
      <c r="I36" s="92" t="s">
        <v>232</v>
      </c>
      <c r="J36" s="92" t="s">
        <v>233</v>
      </c>
      <c r="K36" s="92" t="s">
        <v>234</v>
      </c>
      <c r="L36" s="92" t="s">
        <v>235</v>
      </c>
      <c r="M36" s="280"/>
      <c r="N36" s="280"/>
      <c r="O36" s="284"/>
    </row>
    <row r="37" spans="1:15">
      <c r="A37" s="271"/>
      <c r="B37" s="324"/>
      <c r="C37" s="271"/>
      <c r="D37" s="271"/>
      <c r="E37" s="93">
        <v>100</v>
      </c>
      <c r="F37" s="93">
        <v>100</v>
      </c>
      <c r="G37" s="109">
        <v>100</v>
      </c>
      <c r="H37" s="93">
        <v>100</v>
      </c>
      <c r="I37" s="93">
        <v>100</v>
      </c>
      <c r="J37" s="93">
        <v>100</v>
      </c>
      <c r="K37" s="93">
        <v>100</v>
      </c>
      <c r="L37" s="93">
        <v>100</v>
      </c>
      <c r="M37" s="93" t="s">
        <v>277</v>
      </c>
      <c r="N37" s="93" t="s">
        <v>277</v>
      </c>
      <c r="O37" s="285"/>
    </row>
    <row r="38" spans="1:15">
      <c r="A38" s="293" t="s">
        <v>10</v>
      </c>
      <c r="B38" s="351" t="s">
        <v>330</v>
      </c>
      <c r="C38" s="293" t="s">
        <v>276</v>
      </c>
      <c r="D38" s="94" t="s">
        <v>20</v>
      </c>
      <c r="E38" s="43">
        <f>E39+E40+E41+E42</f>
        <v>19749</v>
      </c>
      <c r="F38" s="40">
        <f>F39+F40+F41+F42</f>
        <v>0</v>
      </c>
      <c r="G38" s="40">
        <f>G39+G40+G41+G42</f>
        <v>1650</v>
      </c>
      <c r="H38" s="296">
        <f>H39+H40+H41+H42</f>
        <v>6033</v>
      </c>
      <c r="I38" s="310"/>
      <c r="J38" s="310"/>
      <c r="K38" s="310"/>
      <c r="L38" s="311"/>
      <c r="M38" s="39">
        <f>M39+M40+M41+M42</f>
        <v>6033</v>
      </c>
      <c r="N38" s="39">
        <f>N39+N40+N41+N42</f>
        <v>6033</v>
      </c>
      <c r="O38" s="91"/>
    </row>
    <row r="39" spans="1:15" ht="22.5">
      <c r="A39" s="304"/>
      <c r="B39" s="352"/>
      <c r="C39" s="304"/>
      <c r="D39" s="94" t="s">
        <v>26</v>
      </c>
      <c r="E39" s="39">
        <f t="shared" ref="E39:E42" si="6">F39+G39+H39+M39+N39</f>
        <v>19749</v>
      </c>
      <c r="F39" s="40">
        <v>0</v>
      </c>
      <c r="G39" s="40">
        <v>1650</v>
      </c>
      <c r="H39" s="296">
        <v>6033</v>
      </c>
      <c r="I39" s="310"/>
      <c r="J39" s="310"/>
      <c r="K39" s="310"/>
      <c r="L39" s="311"/>
      <c r="M39" s="39">
        <v>6033</v>
      </c>
      <c r="N39" s="39">
        <v>6033</v>
      </c>
      <c r="O39" s="91"/>
    </row>
    <row r="40" spans="1:15" ht="33.75">
      <c r="A40" s="304"/>
      <c r="B40" s="352"/>
      <c r="C40" s="304"/>
      <c r="D40" s="94" t="s">
        <v>1</v>
      </c>
      <c r="E40" s="39">
        <f t="shared" si="6"/>
        <v>0</v>
      </c>
      <c r="F40" s="40">
        <v>0</v>
      </c>
      <c r="G40" s="40">
        <v>0</v>
      </c>
      <c r="H40" s="299">
        <v>0</v>
      </c>
      <c r="I40" s="300"/>
      <c r="J40" s="300"/>
      <c r="K40" s="300"/>
      <c r="L40" s="301"/>
      <c r="M40" s="40">
        <v>0</v>
      </c>
      <c r="N40" s="40">
        <v>0</v>
      </c>
      <c r="O40" s="91"/>
    </row>
    <row r="41" spans="1:15" ht="33.75">
      <c r="A41" s="304"/>
      <c r="B41" s="352"/>
      <c r="C41" s="304"/>
      <c r="D41" s="94" t="s">
        <v>21</v>
      </c>
      <c r="E41" s="39">
        <f t="shared" si="6"/>
        <v>0</v>
      </c>
      <c r="F41" s="40">
        <v>0</v>
      </c>
      <c r="G41" s="40">
        <v>0</v>
      </c>
      <c r="H41" s="296">
        <v>0</v>
      </c>
      <c r="I41" s="310"/>
      <c r="J41" s="310"/>
      <c r="K41" s="310"/>
      <c r="L41" s="311"/>
      <c r="M41" s="39">
        <v>0</v>
      </c>
      <c r="N41" s="39">
        <v>0</v>
      </c>
      <c r="O41" s="91"/>
    </row>
    <row r="42" spans="1:15" ht="22.5">
      <c r="A42" s="304"/>
      <c r="B42" s="352"/>
      <c r="C42" s="304"/>
      <c r="D42" s="94" t="s">
        <v>2</v>
      </c>
      <c r="E42" s="39">
        <f t="shared" si="6"/>
        <v>0</v>
      </c>
      <c r="F42" s="40">
        <v>0</v>
      </c>
      <c r="G42" s="40">
        <v>0</v>
      </c>
      <c r="H42" s="299">
        <v>0</v>
      </c>
      <c r="I42" s="300"/>
      <c r="J42" s="300"/>
      <c r="K42" s="300"/>
      <c r="L42" s="301"/>
      <c r="M42" s="40">
        <v>0</v>
      </c>
      <c r="N42" s="40">
        <v>0</v>
      </c>
      <c r="O42" s="91"/>
    </row>
    <row r="43" spans="1:15">
      <c r="A43" s="304"/>
      <c r="B43" s="326" t="s">
        <v>372</v>
      </c>
      <c r="C43" s="273" t="s">
        <v>276</v>
      </c>
      <c r="D43" s="283"/>
      <c r="E43" s="286" t="s">
        <v>54</v>
      </c>
      <c r="F43" s="286" t="s">
        <v>55</v>
      </c>
      <c r="G43" s="286" t="s">
        <v>352</v>
      </c>
      <c r="H43" s="286" t="s">
        <v>3</v>
      </c>
      <c r="I43" s="273" t="s">
        <v>236</v>
      </c>
      <c r="J43" s="273"/>
      <c r="K43" s="273"/>
      <c r="L43" s="273"/>
      <c r="M43" s="280" t="s">
        <v>56</v>
      </c>
      <c r="N43" s="280" t="s">
        <v>57</v>
      </c>
      <c r="O43" s="91"/>
    </row>
    <row r="44" spans="1:15" ht="15" customHeight="1">
      <c r="A44" s="304"/>
      <c r="B44" s="326"/>
      <c r="C44" s="273"/>
      <c r="D44" s="302"/>
      <c r="E44" s="350"/>
      <c r="F44" s="350"/>
      <c r="G44" s="350"/>
      <c r="H44" s="350"/>
      <c r="I44" s="92" t="s">
        <v>232</v>
      </c>
      <c r="J44" s="92" t="s">
        <v>233</v>
      </c>
      <c r="K44" s="92" t="s">
        <v>234</v>
      </c>
      <c r="L44" s="92" t="s">
        <v>235</v>
      </c>
      <c r="M44" s="280"/>
      <c r="N44" s="280"/>
      <c r="O44" s="91"/>
    </row>
    <row r="45" spans="1:15" ht="37.5" customHeight="1">
      <c r="A45" s="305"/>
      <c r="B45" s="326"/>
      <c r="C45" s="273"/>
      <c r="D45" s="303"/>
      <c r="E45" s="93">
        <v>100</v>
      </c>
      <c r="F45" s="93">
        <v>100</v>
      </c>
      <c r="G45" s="109">
        <v>100</v>
      </c>
      <c r="H45" s="93">
        <v>100</v>
      </c>
      <c r="I45" s="93">
        <v>100</v>
      </c>
      <c r="J45" s="93">
        <v>100</v>
      </c>
      <c r="K45" s="93">
        <v>100</v>
      </c>
      <c r="L45" s="93">
        <v>100</v>
      </c>
      <c r="M45" s="93" t="s">
        <v>277</v>
      </c>
      <c r="N45" s="93" t="s">
        <v>277</v>
      </c>
      <c r="O45" s="91"/>
    </row>
    <row r="46" spans="1:15" ht="19.5" customHeight="1">
      <c r="A46" s="354"/>
      <c r="B46" s="286" t="s">
        <v>367</v>
      </c>
      <c r="C46" s="286" t="s">
        <v>276</v>
      </c>
      <c r="D46" s="143" t="s">
        <v>20</v>
      </c>
      <c r="E46" s="39">
        <f>E47+E48+E49+E50</f>
        <v>208.32</v>
      </c>
      <c r="F46" s="39">
        <v>0</v>
      </c>
      <c r="G46" s="39">
        <f>G47+G48+G49+G50</f>
        <v>208.32</v>
      </c>
      <c r="H46" s="296">
        <v>0</v>
      </c>
      <c r="I46" s="313"/>
      <c r="J46" s="313"/>
      <c r="K46" s="313"/>
      <c r="L46" s="314"/>
      <c r="M46" s="39">
        <v>0</v>
      </c>
      <c r="N46" s="39">
        <v>0</v>
      </c>
      <c r="O46" s="141"/>
    </row>
    <row r="47" spans="1:15" ht="39" customHeight="1">
      <c r="A47" s="304"/>
      <c r="B47" s="287"/>
      <c r="C47" s="287"/>
      <c r="D47" s="143" t="s">
        <v>26</v>
      </c>
      <c r="E47" s="39">
        <v>0</v>
      </c>
      <c r="F47" s="39">
        <v>0</v>
      </c>
      <c r="G47" s="39">
        <v>0</v>
      </c>
      <c r="H47" s="296">
        <v>0</v>
      </c>
      <c r="I47" s="313"/>
      <c r="J47" s="313"/>
      <c r="K47" s="313"/>
      <c r="L47" s="314"/>
      <c r="M47" s="39">
        <v>0</v>
      </c>
      <c r="N47" s="39">
        <v>0</v>
      </c>
      <c r="O47" s="141"/>
    </row>
    <row r="48" spans="1:15" ht="37.9" customHeight="1">
      <c r="A48" s="304"/>
      <c r="B48" s="287"/>
      <c r="C48" s="287"/>
      <c r="D48" s="143" t="s">
        <v>1</v>
      </c>
      <c r="E48" s="39">
        <v>208.32</v>
      </c>
      <c r="F48" s="39">
        <v>0</v>
      </c>
      <c r="G48" s="39">
        <v>208.32</v>
      </c>
      <c r="H48" s="296">
        <v>0</v>
      </c>
      <c r="I48" s="313"/>
      <c r="J48" s="313"/>
      <c r="K48" s="313"/>
      <c r="L48" s="314"/>
      <c r="M48" s="39">
        <v>0</v>
      </c>
      <c r="N48" s="39">
        <v>0</v>
      </c>
      <c r="O48" s="141"/>
    </row>
    <row r="49" spans="1:15" ht="40.15" customHeight="1">
      <c r="A49" s="304"/>
      <c r="B49" s="287"/>
      <c r="C49" s="287"/>
      <c r="D49" s="143" t="s">
        <v>21</v>
      </c>
      <c r="E49" s="39">
        <v>0</v>
      </c>
      <c r="F49" s="39">
        <v>0</v>
      </c>
      <c r="G49" s="39">
        <v>0</v>
      </c>
      <c r="H49" s="296">
        <v>0</v>
      </c>
      <c r="I49" s="313"/>
      <c r="J49" s="313"/>
      <c r="K49" s="313"/>
      <c r="L49" s="314"/>
      <c r="M49" s="39">
        <v>0</v>
      </c>
      <c r="N49" s="39">
        <v>0</v>
      </c>
      <c r="O49" s="141"/>
    </row>
    <row r="50" spans="1:15" ht="28.9" customHeight="1">
      <c r="A50" s="304"/>
      <c r="B50" s="288"/>
      <c r="C50" s="288"/>
      <c r="D50" s="143" t="s">
        <v>2</v>
      </c>
      <c r="E50" s="39">
        <v>0</v>
      </c>
      <c r="F50" s="39">
        <v>0</v>
      </c>
      <c r="G50" s="39">
        <v>0</v>
      </c>
      <c r="H50" s="296">
        <v>0</v>
      </c>
      <c r="I50" s="313"/>
      <c r="J50" s="313"/>
      <c r="K50" s="313"/>
      <c r="L50" s="314"/>
      <c r="M50" s="39">
        <v>0</v>
      </c>
      <c r="N50" s="39">
        <v>0</v>
      </c>
      <c r="O50" s="141"/>
    </row>
    <row r="51" spans="1:15" ht="19.5" customHeight="1">
      <c r="A51" s="304"/>
      <c r="B51" s="333" t="s">
        <v>396</v>
      </c>
      <c r="C51" s="286" t="s">
        <v>276</v>
      </c>
      <c r="D51" s="354"/>
      <c r="E51" s="280" t="s">
        <v>54</v>
      </c>
      <c r="F51" s="280" t="s">
        <v>55</v>
      </c>
      <c r="G51" s="280" t="s">
        <v>352</v>
      </c>
      <c r="H51" s="280" t="s">
        <v>3</v>
      </c>
      <c r="I51" s="273" t="s">
        <v>236</v>
      </c>
      <c r="J51" s="273"/>
      <c r="K51" s="273"/>
      <c r="L51" s="273"/>
      <c r="M51" s="280" t="s">
        <v>56</v>
      </c>
      <c r="N51" s="280" t="s">
        <v>57</v>
      </c>
      <c r="O51" s="141"/>
    </row>
    <row r="52" spans="1:15" ht="30" customHeight="1">
      <c r="A52" s="304"/>
      <c r="B52" s="334"/>
      <c r="C52" s="288"/>
      <c r="D52" s="305"/>
      <c r="E52" s="280"/>
      <c r="F52" s="280"/>
      <c r="G52" s="280"/>
      <c r="H52" s="280"/>
      <c r="I52" s="137" t="s">
        <v>232</v>
      </c>
      <c r="J52" s="137" t="s">
        <v>233</v>
      </c>
      <c r="K52" s="137" t="s">
        <v>234</v>
      </c>
      <c r="L52" s="137" t="s">
        <v>235</v>
      </c>
      <c r="M52" s="280"/>
      <c r="N52" s="280"/>
      <c r="O52" s="141"/>
    </row>
    <row r="53" spans="1:15" ht="25.9" customHeight="1">
      <c r="A53" s="305"/>
      <c r="B53" s="335"/>
      <c r="C53" s="139"/>
      <c r="D53" s="140"/>
      <c r="E53" s="137">
        <v>100</v>
      </c>
      <c r="F53" s="137">
        <v>100</v>
      </c>
      <c r="G53" s="137">
        <v>100</v>
      </c>
      <c r="H53" s="137" t="s">
        <v>277</v>
      </c>
      <c r="I53" s="137" t="s">
        <v>277</v>
      </c>
      <c r="J53" s="137" t="s">
        <v>277</v>
      </c>
      <c r="K53" s="137" t="s">
        <v>277</v>
      </c>
      <c r="L53" s="137" t="s">
        <v>277</v>
      </c>
      <c r="M53" s="137" t="s">
        <v>277</v>
      </c>
      <c r="N53" s="137" t="s">
        <v>277</v>
      </c>
      <c r="O53" s="141"/>
    </row>
    <row r="54" spans="1:15" ht="13.15" customHeight="1">
      <c r="A54" s="271" t="s">
        <v>11</v>
      </c>
      <c r="B54" s="326" t="s">
        <v>249</v>
      </c>
      <c r="C54" s="273" t="s">
        <v>276</v>
      </c>
      <c r="D54" s="143" t="s">
        <v>20</v>
      </c>
      <c r="E54" s="43">
        <f>E55+E56+E57+E58</f>
        <v>892702.13</v>
      </c>
      <c r="F54" s="43">
        <f>F55+F56+F57+F58</f>
        <v>176440.52</v>
      </c>
      <c r="G54" s="43">
        <f>G55+G56+G57+G58</f>
        <v>183398.61</v>
      </c>
      <c r="H54" s="309">
        <f>H55+H56+H57+H58</f>
        <v>176821</v>
      </c>
      <c r="I54" s="309"/>
      <c r="J54" s="309"/>
      <c r="K54" s="309"/>
      <c r="L54" s="309"/>
      <c r="M54" s="43">
        <f>M55+M56+M57+M58</f>
        <v>178021</v>
      </c>
      <c r="N54" s="43">
        <f>N55+N56+N57+N58</f>
        <v>178021</v>
      </c>
      <c r="O54" s="312" t="s">
        <v>278</v>
      </c>
    </row>
    <row r="55" spans="1:15" ht="22.5">
      <c r="A55" s="271"/>
      <c r="B55" s="326"/>
      <c r="C55" s="273"/>
      <c r="D55" s="94" t="s">
        <v>26</v>
      </c>
      <c r="E55" s="39">
        <f t="shared" ref="E55:E58" si="7">F55+G55+H55+M55+N55</f>
        <v>0</v>
      </c>
      <c r="F55" s="40">
        <v>0</v>
      </c>
      <c r="G55" s="40">
        <v>0</v>
      </c>
      <c r="H55" s="291">
        <v>0</v>
      </c>
      <c r="I55" s="291"/>
      <c r="J55" s="291"/>
      <c r="K55" s="291"/>
      <c r="L55" s="291"/>
      <c r="M55" s="40">
        <v>0</v>
      </c>
      <c r="N55" s="40">
        <v>0</v>
      </c>
      <c r="O55" s="287"/>
    </row>
    <row r="56" spans="1:15" ht="33.75">
      <c r="A56" s="271"/>
      <c r="B56" s="326"/>
      <c r="C56" s="273"/>
      <c r="D56" s="94" t="s">
        <v>1</v>
      </c>
      <c r="E56" s="39">
        <f t="shared" si="7"/>
        <v>0</v>
      </c>
      <c r="F56" s="40">
        <v>0</v>
      </c>
      <c r="G56" s="40">
        <v>0</v>
      </c>
      <c r="H56" s="291">
        <v>0</v>
      </c>
      <c r="I56" s="291"/>
      <c r="J56" s="291"/>
      <c r="K56" s="291"/>
      <c r="L56" s="291"/>
      <c r="M56" s="40">
        <v>0</v>
      </c>
      <c r="N56" s="40">
        <v>0</v>
      </c>
      <c r="O56" s="287"/>
    </row>
    <row r="57" spans="1:15" ht="33.75">
      <c r="A57" s="271"/>
      <c r="B57" s="326"/>
      <c r="C57" s="273"/>
      <c r="D57" s="94" t="s">
        <v>21</v>
      </c>
      <c r="E57" s="39">
        <f t="shared" si="7"/>
        <v>892702.13</v>
      </c>
      <c r="F57" s="39">
        <v>176440.52</v>
      </c>
      <c r="G57" s="39">
        <v>183398.61</v>
      </c>
      <c r="H57" s="274">
        <v>176821</v>
      </c>
      <c r="I57" s="292"/>
      <c r="J57" s="292"/>
      <c r="K57" s="292"/>
      <c r="L57" s="292"/>
      <c r="M57" s="39">
        <v>178021</v>
      </c>
      <c r="N57" s="39">
        <v>178021</v>
      </c>
      <c r="O57" s="287"/>
    </row>
    <row r="58" spans="1:15" ht="22.5">
      <c r="A58" s="271"/>
      <c r="B58" s="326"/>
      <c r="C58" s="273"/>
      <c r="D58" s="94" t="s">
        <v>2</v>
      </c>
      <c r="E58" s="39">
        <f t="shared" si="7"/>
        <v>0</v>
      </c>
      <c r="F58" s="40">
        <v>0</v>
      </c>
      <c r="G58" s="40">
        <v>0</v>
      </c>
      <c r="H58" s="291">
        <v>0</v>
      </c>
      <c r="I58" s="291"/>
      <c r="J58" s="291"/>
      <c r="K58" s="291"/>
      <c r="L58" s="291"/>
      <c r="M58" s="40">
        <v>0</v>
      </c>
      <c r="N58" s="40">
        <v>0</v>
      </c>
      <c r="O58" s="288"/>
    </row>
    <row r="59" spans="1:15" ht="15" customHeight="1">
      <c r="A59" s="271"/>
      <c r="B59" s="338" t="s">
        <v>281</v>
      </c>
      <c r="C59" s="271" t="s">
        <v>276</v>
      </c>
      <c r="D59" s="271"/>
      <c r="E59" s="280" t="s">
        <v>54</v>
      </c>
      <c r="F59" s="280" t="s">
        <v>55</v>
      </c>
      <c r="G59" s="280" t="s">
        <v>352</v>
      </c>
      <c r="H59" s="280" t="s">
        <v>3</v>
      </c>
      <c r="I59" s="273" t="s">
        <v>236</v>
      </c>
      <c r="J59" s="273"/>
      <c r="K59" s="273"/>
      <c r="L59" s="273"/>
      <c r="M59" s="280" t="s">
        <v>56</v>
      </c>
      <c r="N59" s="280" t="s">
        <v>57</v>
      </c>
      <c r="O59" s="283"/>
    </row>
    <row r="60" spans="1:15" ht="22.5">
      <c r="A60" s="271"/>
      <c r="B60" s="338"/>
      <c r="C60" s="271"/>
      <c r="D60" s="271"/>
      <c r="E60" s="280"/>
      <c r="F60" s="280"/>
      <c r="G60" s="280"/>
      <c r="H60" s="280"/>
      <c r="I60" s="92" t="s">
        <v>232</v>
      </c>
      <c r="J60" s="92" t="s">
        <v>233</v>
      </c>
      <c r="K60" s="92" t="s">
        <v>234</v>
      </c>
      <c r="L60" s="92" t="s">
        <v>235</v>
      </c>
      <c r="M60" s="280"/>
      <c r="N60" s="280"/>
      <c r="O60" s="284"/>
    </row>
    <row r="61" spans="1:15" ht="54" customHeight="1">
      <c r="A61" s="271"/>
      <c r="B61" s="338"/>
      <c r="C61" s="271"/>
      <c r="D61" s="271"/>
      <c r="E61" s="93">
        <v>100</v>
      </c>
      <c r="F61" s="93">
        <v>100</v>
      </c>
      <c r="G61" s="109">
        <v>100</v>
      </c>
      <c r="H61" s="93">
        <v>100</v>
      </c>
      <c r="I61" s="93">
        <v>100</v>
      </c>
      <c r="J61" s="93">
        <v>100</v>
      </c>
      <c r="K61" s="93">
        <v>100</v>
      </c>
      <c r="L61" s="93">
        <v>100</v>
      </c>
      <c r="M61" s="93">
        <v>100</v>
      </c>
      <c r="N61" s="93">
        <v>100</v>
      </c>
      <c r="O61" s="285"/>
    </row>
    <row r="62" spans="1:15" ht="15" customHeight="1">
      <c r="A62" s="293" t="s">
        <v>12</v>
      </c>
      <c r="B62" s="333" t="s">
        <v>252</v>
      </c>
      <c r="C62" s="286" t="s">
        <v>276</v>
      </c>
      <c r="D62" s="94" t="s">
        <v>20</v>
      </c>
      <c r="E62" s="43">
        <f>E63+E64+E65+E66</f>
        <v>671371.95</v>
      </c>
      <c r="F62" s="43">
        <f>F63+F64+F65+F66</f>
        <v>107613.97</v>
      </c>
      <c r="G62" s="43">
        <f>G63+G64+G65+G66</f>
        <v>159263.6</v>
      </c>
      <c r="H62" s="382">
        <f>SUM(H63:L66)</f>
        <v>136169.79999999999</v>
      </c>
      <c r="I62" s="383"/>
      <c r="J62" s="383"/>
      <c r="K62" s="383"/>
      <c r="L62" s="384"/>
      <c r="M62" s="43">
        <f>M63+M64+M65+M66</f>
        <v>136312.07999999999</v>
      </c>
      <c r="N62" s="43">
        <f>N63+N64+N65+N66</f>
        <v>132012.5</v>
      </c>
      <c r="O62" s="336" t="s">
        <v>278</v>
      </c>
    </row>
    <row r="63" spans="1:15" ht="22.5">
      <c r="A63" s="294"/>
      <c r="B63" s="334"/>
      <c r="C63" s="287"/>
      <c r="D63" s="94" t="s">
        <v>26</v>
      </c>
      <c r="E63" s="39">
        <f t="shared" ref="E63:E66" si="8">F63+G63+H63+M63+N63</f>
        <v>8914</v>
      </c>
      <c r="F63" s="40">
        <v>0</v>
      </c>
      <c r="G63" s="40">
        <v>8914</v>
      </c>
      <c r="H63" s="344">
        <v>0</v>
      </c>
      <c r="I63" s="345"/>
      <c r="J63" s="345"/>
      <c r="K63" s="345"/>
      <c r="L63" s="346"/>
      <c r="M63" s="40">
        <v>0</v>
      </c>
      <c r="N63" s="40">
        <v>0</v>
      </c>
      <c r="O63" s="312"/>
    </row>
    <row r="64" spans="1:15" ht="33.75">
      <c r="A64" s="294"/>
      <c r="B64" s="334"/>
      <c r="C64" s="287"/>
      <c r="D64" s="94" t="s">
        <v>1</v>
      </c>
      <c r="E64" s="39">
        <f t="shared" si="8"/>
        <v>0</v>
      </c>
      <c r="F64" s="40">
        <v>0</v>
      </c>
      <c r="G64" s="40">
        <v>0</v>
      </c>
      <c r="H64" s="344">
        <v>0</v>
      </c>
      <c r="I64" s="345"/>
      <c r="J64" s="345"/>
      <c r="K64" s="345"/>
      <c r="L64" s="346"/>
      <c r="M64" s="40">
        <v>0</v>
      </c>
      <c r="N64" s="40">
        <v>0</v>
      </c>
      <c r="O64" s="312"/>
    </row>
    <row r="65" spans="1:15" ht="33.75">
      <c r="A65" s="294"/>
      <c r="B65" s="334"/>
      <c r="C65" s="287"/>
      <c r="D65" s="94" t="s">
        <v>21</v>
      </c>
      <c r="E65" s="39">
        <f t="shared" si="8"/>
        <v>662457.94999999995</v>
      </c>
      <c r="F65" s="39">
        <v>107613.97</v>
      </c>
      <c r="G65" s="39">
        <v>150349.6</v>
      </c>
      <c r="H65" s="363">
        <v>136169.79999999999</v>
      </c>
      <c r="I65" s="364"/>
      <c r="J65" s="364"/>
      <c r="K65" s="364"/>
      <c r="L65" s="365"/>
      <c r="M65" s="42">
        <v>136312.07999999999</v>
      </c>
      <c r="N65" s="42">
        <v>132012.5</v>
      </c>
      <c r="O65" s="312"/>
    </row>
    <row r="66" spans="1:15" ht="22.5">
      <c r="A66" s="294"/>
      <c r="B66" s="335"/>
      <c r="C66" s="288"/>
      <c r="D66" s="94" t="s">
        <v>2</v>
      </c>
      <c r="E66" s="39">
        <f t="shared" si="8"/>
        <v>0</v>
      </c>
      <c r="F66" s="40">
        <v>0</v>
      </c>
      <c r="G66" s="40">
        <v>0</v>
      </c>
      <c r="H66" s="344">
        <v>0</v>
      </c>
      <c r="I66" s="345"/>
      <c r="J66" s="345"/>
      <c r="K66" s="345"/>
      <c r="L66" s="346"/>
      <c r="M66" s="40">
        <v>0</v>
      </c>
      <c r="N66" s="40">
        <v>0</v>
      </c>
      <c r="O66" s="337"/>
    </row>
    <row r="67" spans="1:15" ht="15" customHeight="1">
      <c r="A67" s="294"/>
      <c r="B67" s="327" t="s">
        <v>180</v>
      </c>
      <c r="C67" s="293" t="s">
        <v>276</v>
      </c>
      <c r="D67" s="293"/>
      <c r="E67" s="330" t="s">
        <v>54</v>
      </c>
      <c r="F67" s="330" t="s">
        <v>55</v>
      </c>
      <c r="G67" s="330" t="s">
        <v>352</v>
      </c>
      <c r="H67" s="330" t="s">
        <v>3</v>
      </c>
      <c r="I67" s="343" t="s">
        <v>236</v>
      </c>
      <c r="J67" s="297"/>
      <c r="K67" s="297"/>
      <c r="L67" s="298"/>
      <c r="M67" s="330" t="s">
        <v>56</v>
      </c>
      <c r="N67" s="330" t="s">
        <v>57</v>
      </c>
      <c r="O67" s="283"/>
    </row>
    <row r="68" spans="1:15" ht="22.5">
      <c r="A68" s="294"/>
      <c r="B68" s="328"/>
      <c r="C68" s="294"/>
      <c r="D68" s="294"/>
      <c r="E68" s="331"/>
      <c r="F68" s="331"/>
      <c r="G68" s="331"/>
      <c r="H68" s="331"/>
      <c r="I68" s="106" t="s">
        <v>232</v>
      </c>
      <c r="J68" s="106" t="s">
        <v>233</v>
      </c>
      <c r="K68" s="106" t="s">
        <v>234</v>
      </c>
      <c r="L68" s="106" t="s">
        <v>235</v>
      </c>
      <c r="M68" s="331"/>
      <c r="N68" s="331"/>
      <c r="O68" s="284"/>
    </row>
    <row r="69" spans="1:15" ht="52.5" customHeight="1">
      <c r="A69" s="295"/>
      <c r="B69" s="329"/>
      <c r="C69" s="295"/>
      <c r="D69" s="295"/>
      <c r="E69" s="105">
        <v>100</v>
      </c>
      <c r="F69" s="105">
        <v>100</v>
      </c>
      <c r="G69" s="109">
        <v>100</v>
      </c>
      <c r="H69" s="105">
        <v>100</v>
      </c>
      <c r="I69" s="105">
        <v>100</v>
      </c>
      <c r="J69" s="105">
        <v>100</v>
      </c>
      <c r="K69" s="105">
        <v>100</v>
      </c>
      <c r="L69" s="105">
        <v>100</v>
      </c>
      <c r="M69" s="105" t="s">
        <v>277</v>
      </c>
      <c r="N69" s="93" t="s">
        <v>277</v>
      </c>
      <c r="O69" s="285"/>
    </row>
    <row r="70" spans="1:15">
      <c r="A70" s="271" t="s">
        <v>13</v>
      </c>
      <c r="B70" s="272" t="s">
        <v>353</v>
      </c>
      <c r="C70" s="286"/>
      <c r="D70" s="115" t="s">
        <v>20</v>
      </c>
      <c r="E70" s="39">
        <f>SUM(E71:E74)</f>
        <v>3889</v>
      </c>
      <c r="F70" s="39">
        <f t="shared" ref="F70:G70" si="9">SUM(F71:F74)</f>
        <v>0</v>
      </c>
      <c r="G70" s="39">
        <f t="shared" si="9"/>
        <v>0</v>
      </c>
      <c r="H70" s="274">
        <f>SUM(H71:L74)</f>
        <v>3889</v>
      </c>
      <c r="I70" s="274"/>
      <c r="J70" s="274"/>
      <c r="K70" s="274"/>
      <c r="L70" s="274"/>
      <c r="M70" s="39">
        <f t="shared" ref="M70:N70" si="10">SUM(M71:M74)</f>
        <v>0</v>
      </c>
      <c r="N70" s="39">
        <f t="shared" si="10"/>
        <v>0</v>
      </c>
      <c r="O70" s="115"/>
    </row>
    <row r="71" spans="1:15" ht="22.5">
      <c r="A71" s="271"/>
      <c r="B71" s="272"/>
      <c r="C71" s="287"/>
      <c r="D71" s="115" t="s">
        <v>26</v>
      </c>
      <c r="E71" s="39">
        <f t="shared" ref="E71:E74" si="11">F71+G71+H71+M71+N71</f>
        <v>3889</v>
      </c>
      <c r="F71" s="40">
        <v>0</v>
      </c>
      <c r="G71" s="40">
        <v>0</v>
      </c>
      <c r="H71" s="274">
        <v>3889</v>
      </c>
      <c r="I71" s="274"/>
      <c r="J71" s="274"/>
      <c r="K71" s="274"/>
      <c r="L71" s="274"/>
      <c r="M71" s="39">
        <v>0</v>
      </c>
      <c r="N71" s="39">
        <v>0</v>
      </c>
      <c r="O71" s="115"/>
    </row>
    <row r="72" spans="1:15" ht="33.75">
      <c r="A72" s="271"/>
      <c r="B72" s="272"/>
      <c r="C72" s="287"/>
      <c r="D72" s="115" t="s">
        <v>1</v>
      </c>
      <c r="E72" s="39">
        <f t="shared" si="11"/>
        <v>0</v>
      </c>
      <c r="F72" s="40">
        <v>0</v>
      </c>
      <c r="G72" s="40">
        <v>0</v>
      </c>
      <c r="H72" s="291">
        <v>0</v>
      </c>
      <c r="I72" s="291"/>
      <c r="J72" s="291"/>
      <c r="K72" s="291"/>
      <c r="L72" s="291"/>
      <c r="M72" s="39">
        <v>0</v>
      </c>
      <c r="N72" s="39">
        <v>0</v>
      </c>
      <c r="O72" s="115"/>
    </row>
    <row r="73" spans="1:15" ht="33.75">
      <c r="A73" s="271"/>
      <c r="B73" s="272"/>
      <c r="C73" s="287"/>
      <c r="D73" s="115" t="s">
        <v>21</v>
      </c>
      <c r="E73" s="39">
        <f t="shared" si="11"/>
        <v>0</v>
      </c>
      <c r="F73" s="40">
        <v>0</v>
      </c>
      <c r="G73" s="40">
        <v>0</v>
      </c>
      <c r="H73" s="291">
        <v>0</v>
      </c>
      <c r="I73" s="291"/>
      <c r="J73" s="291"/>
      <c r="K73" s="291"/>
      <c r="L73" s="291"/>
      <c r="M73" s="39">
        <v>0</v>
      </c>
      <c r="N73" s="39">
        <v>0</v>
      </c>
      <c r="O73" s="115"/>
    </row>
    <row r="74" spans="1:15" ht="27" customHeight="1">
      <c r="A74" s="271"/>
      <c r="B74" s="272"/>
      <c r="C74" s="288"/>
      <c r="D74" s="115" t="s">
        <v>2</v>
      </c>
      <c r="E74" s="39">
        <f t="shared" si="11"/>
        <v>0</v>
      </c>
      <c r="F74" s="40">
        <v>0</v>
      </c>
      <c r="G74" s="40">
        <v>0</v>
      </c>
      <c r="H74" s="291">
        <v>0</v>
      </c>
      <c r="I74" s="291"/>
      <c r="J74" s="291"/>
      <c r="K74" s="291"/>
      <c r="L74" s="291"/>
      <c r="M74" s="39">
        <v>0</v>
      </c>
      <c r="N74" s="39">
        <v>0</v>
      </c>
      <c r="O74" s="115"/>
    </row>
    <row r="75" spans="1:15" ht="28.5" customHeight="1">
      <c r="A75" s="271"/>
      <c r="B75" s="353" t="s">
        <v>354</v>
      </c>
      <c r="C75" s="271"/>
      <c r="D75" s="271"/>
      <c r="E75" s="280" t="s">
        <v>54</v>
      </c>
      <c r="F75" s="280" t="s">
        <v>55</v>
      </c>
      <c r="G75" s="280" t="s">
        <v>352</v>
      </c>
      <c r="H75" s="280" t="s">
        <v>3</v>
      </c>
      <c r="I75" s="273" t="s">
        <v>236</v>
      </c>
      <c r="J75" s="273"/>
      <c r="K75" s="273"/>
      <c r="L75" s="273"/>
      <c r="M75" s="280" t="s">
        <v>56</v>
      </c>
      <c r="N75" s="280" t="s">
        <v>57</v>
      </c>
      <c r="O75" s="286"/>
    </row>
    <row r="76" spans="1:15" ht="28.5" customHeight="1">
      <c r="A76" s="271"/>
      <c r="B76" s="353"/>
      <c r="C76" s="271"/>
      <c r="D76" s="271"/>
      <c r="E76" s="280"/>
      <c r="F76" s="280"/>
      <c r="G76" s="280"/>
      <c r="H76" s="280"/>
      <c r="I76" s="126" t="s">
        <v>232</v>
      </c>
      <c r="J76" s="126" t="s">
        <v>233</v>
      </c>
      <c r="K76" s="126" t="s">
        <v>234</v>
      </c>
      <c r="L76" s="126" t="s">
        <v>235</v>
      </c>
      <c r="M76" s="280"/>
      <c r="N76" s="280"/>
      <c r="O76" s="288"/>
    </row>
    <row r="77" spans="1:15" ht="48" customHeight="1">
      <c r="A77" s="271"/>
      <c r="B77" s="353"/>
      <c r="C77" s="271"/>
      <c r="D77" s="271"/>
      <c r="E77" s="113">
        <v>100</v>
      </c>
      <c r="F77" s="113" t="s">
        <v>277</v>
      </c>
      <c r="G77" s="127" t="s">
        <v>277</v>
      </c>
      <c r="H77" s="127">
        <v>100</v>
      </c>
      <c r="I77" s="127">
        <v>100</v>
      </c>
      <c r="J77" s="127">
        <v>100</v>
      </c>
      <c r="K77" s="127">
        <v>100</v>
      </c>
      <c r="L77" s="127">
        <v>100</v>
      </c>
      <c r="M77" s="127">
        <v>100</v>
      </c>
      <c r="N77" s="127">
        <v>100</v>
      </c>
      <c r="O77" s="115"/>
    </row>
    <row r="78" spans="1:15" ht="28.5" customHeight="1">
      <c r="A78" s="271" t="s">
        <v>53</v>
      </c>
      <c r="B78" s="333" t="s">
        <v>355</v>
      </c>
      <c r="C78" s="286"/>
      <c r="D78" s="115" t="s">
        <v>20</v>
      </c>
      <c r="E78" s="39">
        <f>SUM(E79:E82)</f>
        <v>179166</v>
      </c>
      <c r="F78" s="39">
        <f t="shared" ref="F78:G78" si="12">SUM(F79:F82)</f>
        <v>0</v>
      </c>
      <c r="G78" s="39">
        <f t="shared" si="12"/>
        <v>0</v>
      </c>
      <c r="H78" s="274">
        <f>SUM(H79:L82)</f>
        <v>59722</v>
      </c>
      <c r="I78" s="274"/>
      <c r="J78" s="274"/>
      <c r="K78" s="274"/>
      <c r="L78" s="274"/>
      <c r="M78" s="39">
        <f t="shared" ref="M78:N78" si="13">SUM(M79:M82)</f>
        <v>59722</v>
      </c>
      <c r="N78" s="39">
        <f t="shared" si="13"/>
        <v>59722</v>
      </c>
      <c r="O78" s="115"/>
    </row>
    <row r="79" spans="1:15" ht="28.5" customHeight="1">
      <c r="A79" s="271"/>
      <c r="B79" s="334"/>
      <c r="C79" s="287"/>
      <c r="D79" s="115" t="s">
        <v>26</v>
      </c>
      <c r="E79" s="39">
        <f t="shared" ref="E79:E82" si="14">F79+G79+H79+M79+N79</f>
        <v>179166</v>
      </c>
      <c r="F79" s="40">
        <v>0</v>
      </c>
      <c r="G79" s="40">
        <v>0</v>
      </c>
      <c r="H79" s="274">
        <v>59722</v>
      </c>
      <c r="I79" s="274"/>
      <c r="J79" s="274"/>
      <c r="K79" s="274"/>
      <c r="L79" s="274"/>
      <c r="M79" s="39">
        <v>59722</v>
      </c>
      <c r="N79" s="39">
        <v>59722</v>
      </c>
      <c r="O79" s="115"/>
    </row>
    <row r="80" spans="1:15" ht="33.75" customHeight="1">
      <c r="A80" s="271"/>
      <c r="B80" s="334"/>
      <c r="C80" s="287"/>
      <c r="D80" s="115" t="s">
        <v>1</v>
      </c>
      <c r="E80" s="39">
        <f t="shared" si="14"/>
        <v>0</v>
      </c>
      <c r="F80" s="40">
        <v>0</v>
      </c>
      <c r="G80" s="40">
        <v>0</v>
      </c>
      <c r="H80" s="274">
        <v>0</v>
      </c>
      <c r="I80" s="274"/>
      <c r="J80" s="274"/>
      <c r="K80" s="274"/>
      <c r="L80" s="274"/>
      <c r="M80" s="39">
        <v>0</v>
      </c>
      <c r="N80" s="39">
        <v>0</v>
      </c>
      <c r="O80" s="115"/>
    </row>
    <row r="81" spans="1:15" ht="33.75" customHeight="1">
      <c r="A81" s="271"/>
      <c r="B81" s="334"/>
      <c r="C81" s="287"/>
      <c r="D81" s="115" t="s">
        <v>21</v>
      </c>
      <c r="E81" s="39">
        <f t="shared" si="14"/>
        <v>0</v>
      </c>
      <c r="F81" s="40">
        <v>0</v>
      </c>
      <c r="G81" s="40">
        <v>0</v>
      </c>
      <c r="H81" s="274">
        <v>0</v>
      </c>
      <c r="I81" s="274"/>
      <c r="J81" s="274"/>
      <c r="K81" s="274"/>
      <c r="L81" s="274"/>
      <c r="M81" s="39">
        <v>0</v>
      </c>
      <c r="N81" s="39">
        <v>0</v>
      </c>
      <c r="O81" s="115"/>
    </row>
    <row r="82" spans="1:15" ht="28.5" customHeight="1">
      <c r="A82" s="271"/>
      <c r="B82" s="335"/>
      <c r="C82" s="288"/>
      <c r="D82" s="115" t="s">
        <v>2</v>
      </c>
      <c r="E82" s="39">
        <f t="shared" si="14"/>
        <v>0</v>
      </c>
      <c r="F82" s="40">
        <v>0</v>
      </c>
      <c r="G82" s="40">
        <v>0</v>
      </c>
      <c r="H82" s="274">
        <v>0</v>
      </c>
      <c r="I82" s="274"/>
      <c r="J82" s="274"/>
      <c r="K82" s="274"/>
      <c r="L82" s="274"/>
      <c r="M82" s="39">
        <v>0</v>
      </c>
      <c r="N82" s="39">
        <v>0</v>
      </c>
      <c r="O82" s="115"/>
    </row>
    <row r="83" spans="1:15" ht="28.5" customHeight="1">
      <c r="A83" s="271"/>
      <c r="B83" s="353" t="s">
        <v>397</v>
      </c>
      <c r="C83" s="271"/>
      <c r="D83" s="271"/>
      <c r="E83" s="280" t="s">
        <v>54</v>
      </c>
      <c r="F83" s="280" t="s">
        <v>55</v>
      </c>
      <c r="G83" s="280" t="s">
        <v>352</v>
      </c>
      <c r="H83" s="280" t="s">
        <v>3</v>
      </c>
      <c r="I83" s="273" t="s">
        <v>236</v>
      </c>
      <c r="J83" s="273"/>
      <c r="K83" s="273"/>
      <c r="L83" s="273"/>
      <c r="M83" s="280" t="s">
        <v>56</v>
      </c>
      <c r="N83" s="280" t="s">
        <v>57</v>
      </c>
      <c r="O83" s="115"/>
    </row>
    <row r="84" spans="1:15" ht="28.5" customHeight="1">
      <c r="A84" s="271"/>
      <c r="B84" s="353"/>
      <c r="C84" s="271"/>
      <c r="D84" s="271"/>
      <c r="E84" s="280"/>
      <c r="F84" s="280"/>
      <c r="G84" s="280"/>
      <c r="H84" s="280"/>
      <c r="I84" s="114" t="s">
        <v>232</v>
      </c>
      <c r="J84" s="114" t="s">
        <v>233</v>
      </c>
      <c r="K84" s="114" t="s">
        <v>234</v>
      </c>
      <c r="L84" s="114" t="s">
        <v>235</v>
      </c>
      <c r="M84" s="280"/>
      <c r="N84" s="280"/>
      <c r="O84" s="115"/>
    </row>
    <row r="85" spans="1:15" ht="34.5" customHeight="1">
      <c r="A85" s="271"/>
      <c r="B85" s="353"/>
      <c r="C85" s="271"/>
      <c r="D85" s="271"/>
      <c r="E85" s="113">
        <v>100</v>
      </c>
      <c r="F85" s="113" t="s">
        <v>277</v>
      </c>
      <c r="G85" s="113" t="s">
        <v>277</v>
      </c>
      <c r="H85" s="113">
        <v>100</v>
      </c>
      <c r="I85" s="113">
        <v>100</v>
      </c>
      <c r="J85" s="113">
        <v>100</v>
      </c>
      <c r="K85" s="113">
        <v>100</v>
      </c>
      <c r="L85" s="113">
        <v>100</v>
      </c>
      <c r="M85" s="113">
        <v>100</v>
      </c>
      <c r="N85" s="113">
        <v>100</v>
      </c>
      <c r="O85" s="115"/>
    </row>
    <row r="86" spans="1:15" ht="34.5" customHeight="1">
      <c r="A86" s="271" t="s">
        <v>53</v>
      </c>
      <c r="B86" s="366" t="s">
        <v>368</v>
      </c>
      <c r="C86" s="369"/>
      <c r="D86" s="179" t="s">
        <v>20</v>
      </c>
      <c r="E86" s="42">
        <f>SUM(E87:E90)</f>
        <v>166013.31</v>
      </c>
      <c r="F86" s="42">
        <f t="shared" ref="F86:N86" si="15">SUM(F87:F90)</f>
        <v>0</v>
      </c>
      <c r="G86" s="42">
        <f t="shared" si="15"/>
        <v>0</v>
      </c>
      <c r="H86" s="372">
        <f t="shared" si="15"/>
        <v>55337.77</v>
      </c>
      <c r="I86" s="373"/>
      <c r="J86" s="373"/>
      <c r="K86" s="373"/>
      <c r="L86" s="374"/>
      <c r="M86" s="42">
        <f t="shared" si="15"/>
        <v>55337.77</v>
      </c>
      <c r="N86" s="42">
        <f t="shared" si="15"/>
        <v>55337.77</v>
      </c>
      <c r="O86" s="130"/>
    </row>
    <row r="87" spans="1:15" ht="34.5" customHeight="1">
      <c r="A87" s="271"/>
      <c r="B87" s="367"/>
      <c r="C87" s="370"/>
      <c r="D87" s="179" t="s">
        <v>26</v>
      </c>
      <c r="E87" s="42">
        <f t="shared" ref="E87:E90" si="16">F87+G87+H87+M87+N87</f>
        <v>0</v>
      </c>
      <c r="F87" s="41">
        <v>0</v>
      </c>
      <c r="G87" s="41">
        <v>0</v>
      </c>
      <c r="H87" s="278">
        <v>0</v>
      </c>
      <c r="I87" s="278"/>
      <c r="J87" s="278"/>
      <c r="K87" s="278"/>
      <c r="L87" s="278"/>
      <c r="M87" s="42">
        <v>0</v>
      </c>
      <c r="N87" s="42">
        <v>0</v>
      </c>
      <c r="O87" s="130"/>
    </row>
    <row r="88" spans="1:15" ht="34.5" customHeight="1">
      <c r="A88" s="271"/>
      <c r="B88" s="367"/>
      <c r="C88" s="370"/>
      <c r="D88" s="179" t="s">
        <v>1</v>
      </c>
      <c r="E88" s="42">
        <f t="shared" si="16"/>
        <v>0</v>
      </c>
      <c r="F88" s="41">
        <v>0</v>
      </c>
      <c r="G88" s="41">
        <v>0</v>
      </c>
      <c r="H88" s="278">
        <v>0</v>
      </c>
      <c r="I88" s="278"/>
      <c r="J88" s="278"/>
      <c r="K88" s="278"/>
      <c r="L88" s="278"/>
      <c r="M88" s="42">
        <v>0</v>
      </c>
      <c r="N88" s="42">
        <v>0</v>
      </c>
      <c r="O88" s="130"/>
    </row>
    <row r="89" spans="1:15" ht="34.5" customHeight="1">
      <c r="A89" s="271"/>
      <c r="B89" s="367"/>
      <c r="C89" s="370"/>
      <c r="D89" s="179" t="s">
        <v>21</v>
      </c>
      <c r="E89" s="42">
        <f t="shared" si="16"/>
        <v>166013.31</v>
      </c>
      <c r="F89" s="41">
        <v>0</v>
      </c>
      <c r="G89" s="41">
        <v>0</v>
      </c>
      <c r="H89" s="278">
        <v>55337.77</v>
      </c>
      <c r="I89" s="278"/>
      <c r="J89" s="278"/>
      <c r="K89" s="278"/>
      <c r="L89" s="278"/>
      <c r="M89" s="42">
        <v>55337.77</v>
      </c>
      <c r="N89" s="42">
        <v>55337.77</v>
      </c>
      <c r="O89" s="130"/>
    </row>
    <row r="90" spans="1:15" ht="34.5" customHeight="1">
      <c r="A90" s="271"/>
      <c r="B90" s="368"/>
      <c r="C90" s="371"/>
      <c r="D90" s="179" t="s">
        <v>2</v>
      </c>
      <c r="E90" s="42">
        <f t="shared" si="16"/>
        <v>0</v>
      </c>
      <c r="F90" s="41">
        <v>0</v>
      </c>
      <c r="G90" s="41">
        <v>0</v>
      </c>
      <c r="H90" s="278">
        <v>0</v>
      </c>
      <c r="I90" s="278"/>
      <c r="J90" s="278"/>
      <c r="K90" s="278"/>
      <c r="L90" s="278"/>
      <c r="M90" s="42">
        <v>0</v>
      </c>
      <c r="N90" s="42">
        <v>0</v>
      </c>
      <c r="O90" s="130"/>
    </row>
    <row r="91" spans="1:15" ht="34.5" customHeight="1">
      <c r="A91" s="271"/>
      <c r="B91" s="362" t="s">
        <v>184</v>
      </c>
      <c r="C91" s="271"/>
      <c r="D91" s="271"/>
      <c r="E91" s="280" t="s">
        <v>54</v>
      </c>
      <c r="F91" s="280" t="s">
        <v>55</v>
      </c>
      <c r="G91" s="280" t="s">
        <v>352</v>
      </c>
      <c r="H91" s="280" t="s">
        <v>3</v>
      </c>
      <c r="I91" s="273" t="s">
        <v>236</v>
      </c>
      <c r="J91" s="273"/>
      <c r="K91" s="273"/>
      <c r="L91" s="273"/>
      <c r="M91" s="280" t="s">
        <v>56</v>
      </c>
      <c r="N91" s="280" t="s">
        <v>57</v>
      </c>
      <c r="O91" s="130"/>
    </row>
    <row r="92" spans="1:15" ht="34.5" customHeight="1">
      <c r="A92" s="271"/>
      <c r="B92" s="362"/>
      <c r="C92" s="271"/>
      <c r="D92" s="271"/>
      <c r="E92" s="280"/>
      <c r="F92" s="280"/>
      <c r="G92" s="280"/>
      <c r="H92" s="280"/>
      <c r="I92" s="137" t="s">
        <v>232</v>
      </c>
      <c r="J92" s="137" t="s">
        <v>233</v>
      </c>
      <c r="K92" s="137" t="s">
        <v>234</v>
      </c>
      <c r="L92" s="137" t="s">
        <v>235</v>
      </c>
      <c r="M92" s="280"/>
      <c r="N92" s="280"/>
      <c r="O92" s="130"/>
    </row>
    <row r="93" spans="1:15" ht="34.5" customHeight="1">
      <c r="A93" s="271"/>
      <c r="B93" s="362"/>
      <c r="C93" s="271"/>
      <c r="D93" s="271"/>
      <c r="E93" s="138">
        <v>100</v>
      </c>
      <c r="F93" s="138" t="s">
        <v>277</v>
      </c>
      <c r="G93" s="138" t="s">
        <v>277</v>
      </c>
      <c r="H93" s="138">
        <v>100</v>
      </c>
      <c r="I93" s="138">
        <v>100</v>
      </c>
      <c r="J93" s="138">
        <v>100</v>
      </c>
      <c r="K93" s="138">
        <v>100</v>
      </c>
      <c r="L93" s="138">
        <v>100</v>
      </c>
      <c r="M93" s="127" t="s">
        <v>277</v>
      </c>
      <c r="N93" s="127" t="s">
        <v>277</v>
      </c>
      <c r="O93" s="130"/>
    </row>
    <row r="94" spans="1:15">
      <c r="A94" s="271" t="s">
        <v>43</v>
      </c>
      <c r="B94" s="326" t="s">
        <v>34</v>
      </c>
      <c r="C94" s="273" t="s">
        <v>276</v>
      </c>
      <c r="D94" s="143" t="s">
        <v>20</v>
      </c>
      <c r="E94" s="44">
        <f>E95+E96+E97+E98</f>
        <v>316867.07</v>
      </c>
      <c r="F94" s="44">
        <f>F95+F96+F97+F98</f>
        <v>83659.009999999995</v>
      </c>
      <c r="G94" s="44">
        <f>G95+G96+G97+G98</f>
        <v>91723.63</v>
      </c>
      <c r="H94" s="332">
        <f>H95+H96+H97+H98</f>
        <v>48404.55</v>
      </c>
      <c r="I94" s="332"/>
      <c r="J94" s="332"/>
      <c r="K94" s="332"/>
      <c r="L94" s="332"/>
      <c r="M94" s="44">
        <f>M95+M96+M97+M98</f>
        <v>46999.329999999994</v>
      </c>
      <c r="N94" s="53">
        <f>N95+N96+N97+N98</f>
        <v>46080.55</v>
      </c>
      <c r="O94" s="275" t="s">
        <v>278</v>
      </c>
    </row>
    <row r="95" spans="1:15" ht="22.5">
      <c r="A95" s="271"/>
      <c r="B95" s="326"/>
      <c r="C95" s="273"/>
      <c r="D95" s="143" t="s">
        <v>26</v>
      </c>
      <c r="E95" s="39">
        <f t="shared" ref="E95:E103" si="17">F95+G95+H95+M95+N95</f>
        <v>136728.58000000002</v>
      </c>
      <c r="F95" s="43">
        <f>F100+F108+F116+F124+F132</f>
        <v>38770</v>
      </c>
      <c r="G95" s="43">
        <f>G100+G108+G116+G124+G132</f>
        <v>39071.97</v>
      </c>
      <c r="H95" s="309">
        <f>H100+H108+H116+H124+H132</f>
        <v>19403.45</v>
      </c>
      <c r="I95" s="309"/>
      <c r="J95" s="309"/>
      <c r="K95" s="309"/>
      <c r="L95" s="309"/>
      <c r="M95" s="43">
        <f t="shared" ref="M95:N97" si="18">M100+M108+M116+M124+M132</f>
        <v>19488.13</v>
      </c>
      <c r="N95" s="43">
        <f t="shared" si="18"/>
        <v>19995.03</v>
      </c>
      <c r="O95" s="276"/>
    </row>
    <row r="96" spans="1:15" ht="33.75">
      <c r="A96" s="271"/>
      <c r="B96" s="326"/>
      <c r="C96" s="273"/>
      <c r="D96" s="143" t="s">
        <v>1</v>
      </c>
      <c r="E96" s="39">
        <f t="shared" si="17"/>
        <v>110467.24</v>
      </c>
      <c r="F96" s="43">
        <f>F101+F109+F117+F125</f>
        <v>21548.46</v>
      </c>
      <c r="G96" s="43">
        <f>G101+G109+G117+G125</f>
        <v>20584.89</v>
      </c>
      <c r="H96" s="309">
        <f>H101+H109+H117+H125+H133</f>
        <v>24197.55</v>
      </c>
      <c r="I96" s="309"/>
      <c r="J96" s="309"/>
      <c r="K96" s="309"/>
      <c r="L96" s="309"/>
      <c r="M96" s="43">
        <f t="shared" si="18"/>
        <v>22735.07</v>
      </c>
      <c r="N96" s="43">
        <f t="shared" si="18"/>
        <v>21401.27</v>
      </c>
      <c r="O96" s="276"/>
    </row>
    <row r="97" spans="1:15" ht="33.75">
      <c r="A97" s="271"/>
      <c r="B97" s="326"/>
      <c r="C97" s="273"/>
      <c r="D97" s="143" t="s">
        <v>21</v>
      </c>
      <c r="E97" s="39">
        <f t="shared" si="17"/>
        <v>69671.25</v>
      </c>
      <c r="F97" s="43">
        <f>F102+F110+F118+F126</f>
        <v>23340.55</v>
      </c>
      <c r="G97" s="43">
        <f>G102+G110+G118+G126</f>
        <v>32066.77</v>
      </c>
      <c r="H97" s="309">
        <f>H102+H110+H118+H126+H134</f>
        <v>4803.55</v>
      </c>
      <c r="I97" s="309"/>
      <c r="J97" s="309"/>
      <c r="K97" s="309"/>
      <c r="L97" s="309"/>
      <c r="M97" s="43">
        <f t="shared" si="18"/>
        <v>4776.13</v>
      </c>
      <c r="N97" s="43">
        <f t="shared" si="18"/>
        <v>4684.25</v>
      </c>
      <c r="O97" s="276"/>
    </row>
    <row r="98" spans="1:15" ht="22.5">
      <c r="A98" s="271"/>
      <c r="B98" s="326"/>
      <c r="C98" s="273"/>
      <c r="D98" s="143" t="s">
        <v>2</v>
      </c>
      <c r="E98" s="39">
        <f t="shared" si="17"/>
        <v>0</v>
      </c>
      <c r="F98" s="40">
        <v>0</v>
      </c>
      <c r="G98" s="40">
        <v>0</v>
      </c>
      <c r="H98" s="291">
        <v>0</v>
      </c>
      <c r="I98" s="291"/>
      <c r="J98" s="291"/>
      <c r="K98" s="291"/>
      <c r="L98" s="291"/>
      <c r="M98" s="40">
        <v>0</v>
      </c>
      <c r="N98" s="41">
        <v>0</v>
      </c>
      <c r="O98" s="277"/>
    </row>
    <row r="99" spans="1:15" ht="15" customHeight="1">
      <c r="A99" s="271" t="s">
        <v>14</v>
      </c>
      <c r="B99" s="326" t="s">
        <v>37</v>
      </c>
      <c r="C99" s="286" t="s">
        <v>276</v>
      </c>
      <c r="D99" s="143" t="s">
        <v>20</v>
      </c>
      <c r="E99" s="40">
        <f>E100+E101+E102+E103</f>
        <v>4</v>
      </c>
      <c r="F99" s="40">
        <f>F100+F101+F102+F103</f>
        <v>4</v>
      </c>
      <c r="G99" s="40">
        <f>G100+G101+G102+G103</f>
        <v>0</v>
      </c>
      <c r="H99" s="291">
        <f>H100+H101+H102+H103</f>
        <v>0</v>
      </c>
      <c r="I99" s="292"/>
      <c r="J99" s="292"/>
      <c r="K99" s="292"/>
      <c r="L99" s="292"/>
      <c r="M99" s="40">
        <f>M100+M101+M102+M103</f>
        <v>0</v>
      </c>
      <c r="N99" s="40">
        <f>N100+N101+N102+N103</f>
        <v>0</v>
      </c>
      <c r="O99" s="312" t="s">
        <v>278</v>
      </c>
    </row>
    <row r="100" spans="1:15" ht="22.5">
      <c r="A100" s="271"/>
      <c r="B100" s="326"/>
      <c r="C100" s="287"/>
      <c r="D100" s="143" t="s">
        <v>26</v>
      </c>
      <c r="E100" s="39">
        <f t="shared" si="17"/>
        <v>4</v>
      </c>
      <c r="F100" s="40">
        <v>4</v>
      </c>
      <c r="G100" s="40">
        <v>0</v>
      </c>
      <c r="H100" s="291">
        <v>0</v>
      </c>
      <c r="I100" s="291"/>
      <c r="J100" s="291"/>
      <c r="K100" s="291"/>
      <c r="L100" s="291"/>
      <c r="M100" s="40">
        <v>0</v>
      </c>
      <c r="N100" s="40">
        <v>0</v>
      </c>
      <c r="O100" s="287"/>
    </row>
    <row r="101" spans="1:15" ht="33.75">
      <c r="A101" s="271"/>
      <c r="B101" s="326"/>
      <c r="C101" s="287"/>
      <c r="D101" s="143" t="s">
        <v>1</v>
      </c>
      <c r="E101" s="39">
        <f t="shared" si="17"/>
        <v>0</v>
      </c>
      <c r="F101" s="40">
        <v>0</v>
      </c>
      <c r="G101" s="40">
        <v>0</v>
      </c>
      <c r="H101" s="291">
        <v>0</v>
      </c>
      <c r="I101" s="291"/>
      <c r="J101" s="291"/>
      <c r="K101" s="291"/>
      <c r="L101" s="291"/>
      <c r="M101" s="40">
        <v>0</v>
      </c>
      <c r="N101" s="40">
        <v>0</v>
      </c>
      <c r="O101" s="287"/>
    </row>
    <row r="102" spans="1:15" ht="33.75">
      <c r="A102" s="271"/>
      <c r="B102" s="326"/>
      <c r="C102" s="287"/>
      <c r="D102" s="143" t="s">
        <v>21</v>
      </c>
      <c r="E102" s="39">
        <f t="shared" si="17"/>
        <v>0</v>
      </c>
      <c r="F102" s="40">
        <v>0</v>
      </c>
      <c r="G102" s="40">
        <v>0</v>
      </c>
      <c r="H102" s="291">
        <v>0</v>
      </c>
      <c r="I102" s="291"/>
      <c r="J102" s="291"/>
      <c r="K102" s="291"/>
      <c r="L102" s="291"/>
      <c r="M102" s="40">
        <v>0</v>
      </c>
      <c r="N102" s="40">
        <v>0</v>
      </c>
      <c r="O102" s="287"/>
    </row>
    <row r="103" spans="1:15" ht="22.5">
      <c r="A103" s="271"/>
      <c r="B103" s="326"/>
      <c r="C103" s="288"/>
      <c r="D103" s="143" t="s">
        <v>2</v>
      </c>
      <c r="E103" s="39">
        <f t="shared" si="17"/>
        <v>0</v>
      </c>
      <c r="F103" s="40">
        <v>0</v>
      </c>
      <c r="G103" s="40">
        <v>0</v>
      </c>
      <c r="H103" s="291">
        <v>0</v>
      </c>
      <c r="I103" s="291"/>
      <c r="J103" s="291"/>
      <c r="K103" s="291"/>
      <c r="L103" s="291"/>
      <c r="M103" s="40">
        <v>0</v>
      </c>
      <c r="N103" s="40">
        <v>0</v>
      </c>
      <c r="O103" s="288"/>
    </row>
    <row r="104" spans="1:15" ht="20.25" customHeight="1">
      <c r="A104" s="271"/>
      <c r="B104" s="324" t="s">
        <v>183</v>
      </c>
      <c r="C104" s="271" t="s">
        <v>276</v>
      </c>
      <c r="D104" s="271"/>
      <c r="E104" s="280" t="s">
        <v>54</v>
      </c>
      <c r="F104" s="280" t="s">
        <v>55</v>
      </c>
      <c r="G104" s="280" t="s">
        <v>352</v>
      </c>
      <c r="H104" s="280" t="s">
        <v>3</v>
      </c>
      <c r="I104" s="273" t="s">
        <v>236</v>
      </c>
      <c r="J104" s="273"/>
      <c r="K104" s="273"/>
      <c r="L104" s="273"/>
      <c r="M104" s="280" t="s">
        <v>56</v>
      </c>
      <c r="N104" s="280" t="s">
        <v>57</v>
      </c>
      <c r="O104" s="283"/>
    </row>
    <row r="105" spans="1:15" ht="33" customHeight="1">
      <c r="A105" s="271"/>
      <c r="B105" s="324"/>
      <c r="C105" s="271"/>
      <c r="D105" s="271"/>
      <c r="E105" s="280"/>
      <c r="F105" s="280"/>
      <c r="G105" s="280"/>
      <c r="H105" s="280"/>
      <c r="I105" s="137" t="s">
        <v>232</v>
      </c>
      <c r="J105" s="137" t="s">
        <v>233</v>
      </c>
      <c r="K105" s="137" t="s">
        <v>234</v>
      </c>
      <c r="L105" s="137" t="s">
        <v>235</v>
      </c>
      <c r="M105" s="280"/>
      <c r="N105" s="280"/>
      <c r="O105" s="284"/>
    </row>
    <row r="106" spans="1:15">
      <c r="A106" s="271"/>
      <c r="B106" s="324"/>
      <c r="C106" s="271"/>
      <c r="D106" s="271"/>
      <c r="E106" s="138">
        <v>0</v>
      </c>
      <c r="F106" s="138">
        <v>0</v>
      </c>
      <c r="G106" s="138">
        <v>0</v>
      </c>
      <c r="H106" s="138">
        <v>0</v>
      </c>
      <c r="I106" s="138">
        <v>0</v>
      </c>
      <c r="J106" s="138">
        <v>0</v>
      </c>
      <c r="K106" s="138">
        <v>0</v>
      </c>
      <c r="L106" s="138">
        <v>0</v>
      </c>
      <c r="M106" s="93" t="s">
        <v>277</v>
      </c>
      <c r="N106" s="93" t="s">
        <v>277</v>
      </c>
      <c r="O106" s="285"/>
    </row>
    <row r="107" spans="1:15" ht="15" customHeight="1">
      <c r="A107" s="271" t="s">
        <v>15</v>
      </c>
      <c r="B107" s="326" t="s">
        <v>65</v>
      </c>
      <c r="C107" s="336" t="s">
        <v>276</v>
      </c>
      <c r="D107" s="143" t="s">
        <v>20</v>
      </c>
      <c r="E107" s="39">
        <f>E108+E109+E110+E111</f>
        <v>205757.56</v>
      </c>
      <c r="F107" s="39">
        <f>F108+F109+F110+F111</f>
        <v>38479.4</v>
      </c>
      <c r="G107" s="39">
        <f>G108+G109+G110+G111+0.01</f>
        <v>36758.740000000005</v>
      </c>
      <c r="H107" s="274">
        <f>H108+H109+H110+H111+0.01-0.01</f>
        <v>43995.55</v>
      </c>
      <c r="I107" s="292"/>
      <c r="J107" s="292"/>
      <c r="K107" s="292"/>
      <c r="L107" s="292"/>
      <c r="M107" s="39">
        <f>M108+M109+M110+M111</f>
        <v>43721.329999999994</v>
      </c>
      <c r="N107" s="39">
        <f>N108+N109+N110+N111</f>
        <v>42802.55</v>
      </c>
      <c r="O107" s="312" t="s">
        <v>278</v>
      </c>
    </row>
    <row r="108" spans="1:15" ht="22.5">
      <c r="A108" s="271"/>
      <c r="B108" s="326"/>
      <c r="C108" s="312"/>
      <c r="D108" s="143" t="s">
        <v>26</v>
      </c>
      <c r="E108" s="39">
        <f t="shared" ref="E108:E111" si="19">F108+G108+H108+M108+N108</f>
        <v>74714.58</v>
      </c>
      <c r="F108" s="39">
        <v>13083</v>
      </c>
      <c r="G108" s="39">
        <v>12497.97</v>
      </c>
      <c r="H108" s="274">
        <v>15398.45</v>
      </c>
      <c r="I108" s="292"/>
      <c r="J108" s="292"/>
      <c r="K108" s="292"/>
      <c r="L108" s="292"/>
      <c r="M108" s="39">
        <v>16614.13</v>
      </c>
      <c r="N108" s="39">
        <v>17121.03</v>
      </c>
      <c r="O108" s="287"/>
    </row>
    <row r="109" spans="1:15" ht="33.75">
      <c r="A109" s="271"/>
      <c r="B109" s="326"/>
      <c r="C109" s="312"/>
      <c r="D109" s="143" t="s">
        <v>1</v>
      </c>
      <c r="E109" s="39">
        <f t="shared" si="19"/>
        <v>110467.24</v>
      </c>
      <c r="F109" s="39">
        <v>21548.46</v>
      </c>
      <c r="G109" s="39">
        <v>20584.89</v>
      </c>
      <c r="H109" s="274">
        <v>24197.55</v>
      </c>
      <c r="I109" s="292"/>
      <c r="J109" s="292"/>
      <c r="K109" s="292"/>
      <c r="L109" s="292"/>
      <c r="M109" s="39">
        <v>22735.07</v>
      </c>
      <c r="N109" s="39">
        <v>21401.27</v>
      </c>
      <c r="O109" s="287"/>
    </row>
    <row r="110" spans="1:15" ht="33.75">
      <c r="A110" s="271"/>
      <c r="B110" s="326"/>
      <c r="C110" s="312"/>
      <c r="D110" s="143" t="s">
        <v>21</v>
      </c>
      <c r="E110" s="39">
        <f t="shared" si="19"/>
        <v>20575.740000000002</v>
      </c>
      <c r="F110" s="39">
        <v>3847.94</v>
      </c>
      <c r="G110" s="39">
        <v>3675.87</v>
      </c>
      <c r="H110" s="274">
        <v>4399.55</v>
      </c>
      <c r="I110" s="292"/>
      <c r="J110" s="292"/>
      <c r="K110" s="292"/>
      <c r="L110" s="292"/>
      <c r="M110" s="39">
        <v>4372.13</v>
      </c>
      <c r="N110" s="39">
        <v>4280.25</v>
      </c>
      <c r="O110" s="287"/>
    </row>
    <row r="111" spans="1:15" ht="22.5">
      <c r="A111" s="271"/>
      <c r="B111" s="326"/>
      <c r="C111" s="337"/>
      <c r="D111" s="143" t="s">
        <v>2</v>
      </c>
      <c r="E111" s="39">
        <f t="shared" si="19"/>
        <v>0</v>
      </c>
      <c r="F111" s="40">
        <v>0</v>
      </c>
      <c r="G111" s="40">
        <v>0</v>
      </c>
      <c r="H111" s="291">
        <v>0</v>
      </c>
      <c r="I111" s="291"/>
      <c r="J111" s="291"/>
      <c r="K111" s="291"/>
      <c r="L111" s="291"/>
      <c r="M111" s="40">
        <v>0</v>
      </c>
      <c r="N111" s="40">
        <v>0</v>
      </c>
      <c r="O111" s="288"/>
    </row>
    <row r="112" spans="1:15" ht="15" customHeight="1">
      <c r="A112" s="271"/>
      <c r="B112" s="326" t="s">
        <v>377</v>
      </c>
      <c r="C112" s="271" t="s">
        <v>276</v>
      </c>
      <c r="D112" s="271"/>
      <c r="E112" s="280" t="s">
        <v>54</v>
      </c>
      <c r="F112" s="280" t="s">
        <v>55</v>
      </c>
      <c r="G112" s="280" t="s">
        <v>352</v>
      </c>
      <c r="H112" s="280" t="s">
        <v>3</v>
      </c>
      <c r="I112" s="273" t="s">
        <v>236</v>
      </c>
      <c r="J112" s="273"/>
      <c r="K112" s="273"/>
      <c r="L112" s="273"/>
      <c r="M112" s="280" t="s">
        <v>56</v>
      </c>
      <c r="N112" s="280" t="s">
        <v>57</v>
      </c>
      <c r="O112" s="283"/>
    </row>
    <row r="113" spans="1:15" ht="40.5" customHeight="1">
      <c r="A113" s="271"/>
      <c r="B113" s="326"/>
      <c r="C113" s="271"/>
      <c r="D113" s="271"/>
      <c r="E113" s="280"/>
      <c r="F113" s="280"/>
      <c r="G113" s="280"/>
      <c r="H113" s="280"/>
      <c r="I113" s="137" t="s">
        <v>232</v>
      </c>
      <c r="J113" s="137" t="s">
        <v>233</v>
      </c>
      <c r="K113" s="137" t="s">
        <v>234</v>
      </c>
      <c r="L113" s="137" t="s">
        <v>235</v>
      </c>
      <c r="M113" s="280"/>
      <c r="N113" s="280"/>
      <c r="O113" s="284"/>
    </row>
    <row r="114" spans="1:15">
      <c r="A114" s="271"/>
      <c r="B114" s="326"/>
      <c r="C114" s="271"/>
      <c r="D114" s="271"/>
      <c r="E114" s="138">
        <v>2884</v>
      </c>
      <c r="F114" s="138" t="s">
        <v>277</v>
      </c>
      <c r="G114" s="138" t="s">
        <v>277</v>
      </c>
      <c r="H114" s="138">
        <v>2884</v>
      </c>
      <c r="I114" s="160">
        <v>2884</v>
      </c>
      <c r="J114" s="160">
        <v>2884</v>
      </c>
      <c r="K114" s="160">
        <v>2884</v>
      </c>
      <c r="L114" s="160">
        <v>2884</v>
      </c>
      <c r="M114" s="160" t="s">
        <v>277</v>
      </c>
      <c r="N114" s="160" t="s">
        <v>277</v>
      </c>
      <c r="O114" s="285"/>
    </row>
    <row r="115" spans="1:15" ht="15" customHeight="1">
      <c r="A115" s="271" t="s">
        <v>16</v>
      </c>
      <c r="B115" s="326" t="s">
        <v>64</v>
      </c>
      <c r="C115" s="336" t="s">
        <v>276</v>
      </c>
      <c r="D115" s="143" t="s">
        <v>20</v>
      </c>
      <c r="E115" s="39">
        <f>E116+E117+E118+E119</f>
        <v>96106.510000000009</v>
      </c>
      <c r="F115" s="39">
        <f>F116+F117+F118+F119</f>
        <v>43671.61</v>
      </c>
      <c r="G115" s="39">
        <f>G116+G117+G118+G119</f>
        <v>52434.9</v>
      </c>
      <c r="H115" s="274">
        <f>H116+H117+H118+H119</f>
        <v>0</v>
      </c>
      <c r="I115" s="292"/>
      <c r="J115" s="292"/>
      <c r="K115" s="292"/>
      <c r="L115" s="292"/>
      <c r="M115" s="43">
        <f>M116+M117+M118+M119</f>
        <v>0</v>
      </c>
      <c r="N115" s="43">
        <f>N116+N117+N118+N119</f>
        <v>0</v>
      </c>
      <c r="O115" s="312" t="s">
        <v>278</v>
      </c>
    </row>
    <row r="116" spans="1:15" ht="22.5">
      <c r="A116" s="271"/>
      <c r="B116" s="326"/>
      <c r="C116" s="312"/>
      <c r="D116" s="143" t="s">
        <v>26</v>
      </c>
      <c r="E116" s="39">
        <f t="shared" ref="E116:E119" si="20">F116+G116+H116+M116+N116</f>
        <v>48357</v>
      </c>
      <c r="F116" s="39">
        <v>24188</v>
      </c>
      <c r="G116" s="39">
        <v>24169</v>
      </c>
      <c r="H116" s="274">
        <v>0</v>
      </c>
      <c r="I116" s="292"/>
      <c r="J116" s="292"/>
      <c r="K116" s="292"/>
      <c r="L116" s="292"/>
      <c r="M116" s="40">
        <v>0</v>
      </c>
      <c r="N116" s="40">
        <v>0</v>
      </c>
      <c r="O116" s="287"/>
    </row>
    <row r="117" spans="1:15" ht="33.75">
      <c r="A117" s="271"/>
      <c r="B117" s="326"/>
      <c r="C117" s="312"/>
      <c r="D117" s="143" t="s">
        <v>1</v>
      </c>
      <c r="E117" s="39">
        <f t="shared" si="20"/>
        <v>0</v>
      </c>
      <c r="F117" s="40">
        <v>0</v>
      </c>
      <c r="G117" s="40">
        <v>0</v>
      </c>
      <c r="H117" s="291">
        <v>0</v>
      </c>
      <c r="I117" s="291"/>
      <c r="J117" s="291"/>
      <c r="K117" s="291"/>
      <c r="L117" s="291"/>
      <c r="M117" s="40">
        <v>0</v>
      </c>
      <c r="N117" s="40">
        <v>0</v>
      </c>
      <c r="O117" s="287"/>
    </row>
    <row r="118" spans="1:15" ht="33.75">
      <c r="A118" s="271"/>
      <c r="B118" s="326"/>
      <c r="C118" s="312"/>
      <c r="D118" s="143" t="s">
        <v>21</v>
      </c>
      <c r="E118" s="39">
        <f t="shared" si="20"/>
        <v>47749.51</v>
      </c>
      <c r="F118" s="39">
        <v>19483.61</v>
      </c>
      <c r="G118" s="39">
        <v>28265.9</v>
      </c>
      <c r="H118" s="274">
        <v>0</v>
      </c>
      <c r="I118" s="292"/>
      <c r="J118" s="292"/>
      <c r="K118" s="292"/>
      <c r="L118" s="292"/>
      <c r="M118" s="39">
        <v>0</v>
      </c>
      <c r="N118" s="39">
        <v>0</v>
      </c>
      <c r="O118" s="287"/>
    </row>
    <row r="119" spans="1:15" ht="22.5">
      <c r="A119" s="271"/>
      <c r="B119" s="326"/>
      <c r="C119" s="337"/>
      <c r="D119" s="143" t="s">
        <v>2</v>
      </c>
      <c r="E119" s="39">
        <f t="shared" si="20"/>
        <v>0</v>
      </c>
      <c r="F119" s="40">
        <v>0</v>
      </c>
      <c r="G119" s="40">
        <v>0</v>
      </c>
      <c r="H119" s="291">
        <v>0</v>
      </c>
      <c r="I119" s="291"/>
      <c r="J119" s="291"/>
      <c r="K119" s="291"/>
      <c r="L119" s="291"/>
      <c r="M119" s="40">
        <v>0</v>
      </c>
      <c r="N119" s="40">
        <v>0</v>
      </c>
      <c r="O119" s="288"/>
    </row>
    <row r="120" spans="1:15" ht="30.75" customHeight="1">
      <c r="A120" s="271"/>
      <c r="B120" s="326" t="s">
        <v>184</v>
      </c>
      <c r="C120" s="271" t="s">
        <v>276</v>
      </c>
      <c r="D120" s="271"/>
      <c r="E120" s="280" t="s">
        <v>54</v>
      </c>
      <c r="F120" s="280" t="s">
        <v>55</v>
      </c>
      <c r="G120" s="280" t="s">
        <v>352</v>
      </c>
      <c r="H120" s="280" t="s">
        <v>3</v>
      </c>
      <c r="I120" s="273" t="s">
        <v>236</v>
      </c>
      <c r="J120" s="273"/>
      <c r="K120" s="273"/>
      <c r="L120" s="273"/>
      <c r="M120" s="280" t="s">
        <v>56</v>
      </c>
      <c r="N120" s="280" t="s">
        <v>57</v>
      </c>
      <c r="O120" s="317"/>
    </row>
    <row r="121" spans="1:15" ht="26.25" customHeight="1">
      <c r="A121" s="271"/>
      <c r="B121" s="326"/>
      <c r="C121" s="271"/>
      <c r="D121" s="271"/>
      <c r="E121" s="280"/>
      <c r="F121" s="280"/>
      <c r="G121" s="280"/>
      <c r="H121" s="280"/>
      <c r="I121" s="137" t="s">
        <v>232</v>
      </c>
      <c r="J121" s="137" t="s">
        <v>233</v>
      </c>
      <c r="K121" s="137" t="s">
        <v>234</v>
      </c>
      <c r="L121" s="137" t="s">
        <v>235</v>
      </c>
      <c r="M121" s="280"/>
      <c r="N121" s="280"/>
      <c r="O121" s="318"/>
    </row>
    <row r="122" spans="1:15" ht="44.25" customHeight="1">
      <c r="A122" s="271"/>
      <c r="B122" s="326"/>
      <c r="C122" s="271"/>
      <c r="D122" s="271"/>
      <c r="E122" s="138">
        <v>100</v>
      </c>
      <c r="F122" s="138">
        <v>100</v>
      </c>
      <c r="G122" s="138">
        <v>100</v>
      </c>
      <c r="H122" s="138" t="s">
        <v>277</v>
      </c>
      <c r="I122" s="145" t="s">
        <v>277</v>
      </c>
      <c r="J122" s="145" t="s">
        <v>277</v>
      </c>
      <c r="K122" s="145" t="s">
        <v>277</v>
      </c>
      <c r="L122" s="145" t="s">
        <v>277</v>
      </c>
      <c r="M122" s="138" t="s">
        <v>277</v>
      </c>
      <c r="N122" s="138" t="s">
        <v>277</v>
      </c>
      <c r="O122" s="319"/>
    </row>
    <row r="123" spans="1:15" ht="15" customHeight="1">
      <c r="A123" s="271" t="s">
        <v>17</v>
      </c>
      <c r="B123" s="326" t="s">
        <v>66</v>
      </c>
      <c r="C123" s="286" t="s">
        <v>276</v>
      </c>
      <c r="D123" s="143" t="s">
        <v>20</v>
      </c>
      <c r="E123" s="43">
        <f>E124+E125+E126+E127</f>
        <v>11334</v>
      </c>
      <c r="F123" s="40">
        <f>F124+F125+F126+F127</f>
        <v>195</v>
      </c>
      <c r="G123" s="40">
        <f>G124+G125+G126+G127</f>
        <v>1305</v>
      </c>
      <c r="H123" s="274">
        <f>H124+H125+H126+H127</f>
        <v>3278</v>
      </c>
      <c r="I123" s="292"/>
      <c r="J123" s="292"/>
      <c r="K123" s="292"/>
      <c r="L123" s="292"/>
      <c r="M123" s="39">
        <f>M124+M125+M126+M127</f>
        <v>3278</v>
      </c>
      <c r="N123" s="39">
        <f>N124+N125+N126+N127</f>
        <v>3278</v>
      </c>
      <c r="O123" s="312" t="s">
        <v>278</v>
      </c>
    </row>
    <row r="124" spans="1:15" ht="22.5">
      <c r="A124" s="271"/>
      <c r="B124" s="326"/>
      <c r="C124" s="287"/>
      <c r="D124" s="143" t="s">
        <v>26</v>
      </c>
      <c r="E124" s="39">
        <f t="shared" ref="E124:E127" si="21">F124+G124+H124+M124+N124</f>
        <v>9988</v>
      </c>
      <c r="F124" s="40">
        <v>186</v>
      </c>
      <c r="G124" s="40">
        <v>1180</v>
      </c>
      <c r="H124" s="274">
        <v>2874</v>
      </c>
      <c r="I124" s="292"/>
      <c r="J124" s="292"/>
      <c r="K124" s="292"/>
      <c r="L124" s="292"/>
      <c r="M124" s="39">
        <v>2874</v>
      </c>
      <c r="N124" s="39">
        <v>2874</v>
      </c>
      <c r="O124" s="287"/>
    </row>
    <row r="125" spans="1:15" ht="33.75">
      <c r="A125" s="271"/>
      <c r="B125" s="326"/>
      <c r="C125" s="287"/>
      <c r="D125" s="143" t="s">
        <v>1</v>
      </c>
      <c r="E125" s="39">
        <f t="shared" si="21"/>
        <v>0</v>
      </c>
      <c r="F125" s="40">
        <v>0</v>
      </c>
      <c r="G125" s="40">
        <v>0</v>
      </c>
      <c r="H125" s="291">
        <v>0</v>
      </c>
      <c r="I125" s="291"/>
      <c r="J125" s="291"/>
      <c r="K125" s="291"/>
      <c r="L125" s="291"/>
      <c r="M125" s="40">
        <v>0</v>
      </c>
      <c r="N125" s="40">
        <v>0</v>
      </c>
      <c r="O125" s="287"/>
    </row>
    <row r="126" spans="1:15" ht="33.75">
      <c r="A126" s="271"/>
      <c r="B126" s="326"/>
      <c r="C126" s="287"/>
      <c r="D126" s="143" t="s">
        <v>21</v>
      </c>
      <c r="E126" s="39">
        <f t="shared" si="21"/>
        <v>1346</v>
      </c>
      <c r="F126" s="40">
        <v>9</v>
      </c>
      <c r="G126" s="40">
        <v>125</v>
      </c>
      <c r="H126" s="291">
        <v>404</v>
      </c>
      <c r="I126" s="291"/>
      <c r="J126" s="291"/>
      <c r="K126" s="291"/>
      <c r="L126" s="291"/>
      <c r="M126" s="40">
        <v>404</v>
      </c>
      <c r="N126" s="40">
        <v>404</v>
      </c>
      <c r="O126" s="287"/>
    </row>
    <row r="127" spans="1:15" ht="22.5">
      <c r="A127" s="271"/>
      <c r="B127" s="326"/>
      <c r="C127" s="288"/>
      <c r="D127" s="143" t="s">
        <v>2</v>
      </c>
      <c r="E127" s="39">
        <f t="shared" si="21"/>
        <v>0</v>
      </c>
      <c r="F127" s="40">
        <v>0</v>
      </c>
      <c r="G127" s="40">
        <v>0</v>
      </c>
      <c r="H127" s="291">
        <v>0</v>
      </c>
      <c r="I127" s="291"/>
      <c r="J127" s="291"/>
      <c r="K127" s="291"/>
      <c r="L127" s="291"/>
      <c r="M127" s="40">
        <v>0</v>
      </c>
      <c r="N127" s="40">
        <v>0</v>
      </c>
      <c r="O127" s="288"/>
    </row>
    <row r="128" spans="1:15" ht="15" customHeight="1">
      <c r="A128" s="271"/>
      <c r="B128" s="324" t="s">
        <v>185</v>
      </c>
      <c r="C128" s="271" t="s">
        <v>276</v>
      </c>
      <c r="D128" s="271"/>
      <c r="E128" s="280" t="s">
        <v>54</v>
      </c>
      <c r="F128" s="280" t="s">
        <v>55</v>
      </c>
      <c r="G128" s="280" t="s">
        <v>352</v>
      </c>
      <c r="H128" s="280" t="s">
        <v>3</v>
      </c>
      <c r="I128" s="273" t="s">
        <v>236</v>
      </c>
      <c r="J128" s="273"/>
      <c r="K128" s="273"/>
      <c r="L128" s="273"/>
      <c r="M128" s="280" t="s">
        <v>56</v>
      </c>
      <c r="N128" s="280" t="s">
        <v>57</v>
      </c>
      <c r="O128" s="283"/>
    </row>
    <row r="129" spans="1:15" ht="22.5">
      <c r="A129" s="271"/>
      <c r="B129" s="324"/>
      <c r="C129" s="271"/>
      <c r="D129" s="271"/>
      <c r="E129" s="280"/>
      <c r="F129" s="280"/>
      <c r="G129" s="280"/>
      <c r="H129" s="280"/>
      <c r="I129" s="137" t="s">
        <v>232</v>
      </c>
      <c r="J129" s="137" t="s">
        <v>233</v>
      </c>
      <c r="K129" s="137" t="s">
        <v>234</v>
      </c>
      <c r="L129" s="137" t="s">
        <v>235</v>
      </c>
      <c r="M129" s="280"/>
      <c r="N129" s="280"/>
      <c r="O129" s="284"/>
    </row>
    <row r="130" spans="1:15">
      <c r="A130" s="271"/>
      <c r="B130" s="324"/>
      <c r="C130" s="271"/>
      <c r="D130" s="271"/>
      <c r="E130" s="138">
        <v>66.8</v>
      </c>
      <c r="F130" s="138">
        <v>12</v>
      </c>
      <c r="G130" s="138">
        <v>14.8</v>
      </c>
      <c r="H130" s="138">
        <v>40</v>
      </c>
      <c r="I130" s="138">
        <v>40</v>
      </c>
      <c r="J130" s="138">
        <v>40</v>
      </c>
      <c r="K130" s="138">
        <v>40</v>
      </c>
      <c r="L130" s="138">
        <v>40</v>
      </c>
      <c r="M130" s="93">
        <v>40</v>
      </c>
      <c r="N130" s="93" t="s">
        <v>277</v>
      </c>
      <c r="O130" s="285"/>
    </row>
    <row r="131" spans="1:15">
      <c r="A131" s="293" t="s">
        <v>18</v>
      </c>
      <c r="B131" s="351" t="s">
        <v>345</v>
      </c>
      <c r="C131" s="293" t="s">
        <v>276</v>
      </c>
      <c r="D131" s="143" t="s">
        <v>20</v>
      </c>
      <c r="E131" s="46">
        <f>E132+E133+E134+E135</f>
        <v>3665</v>
      </c>
      <c r="F131" s="46">
        <f>F132+F133+F134+F135</f>
        <v>1309</v>
      </c>
      <c r="G131" s="46">
        <f>G132+G133+G134+G135</f>
        <v>1225</v>
      </c>
      <c r="H131" s="357">
        <f>H132+H133+H134+H135</f>
        <v>1131</v>
      </c>
      <c r="I131" s="358"/>
      <c r="J131" s="358"/>
      <c r="K131" s="358"/>
      <c r="L131" s="359"/>
      <c r="M131" s="45">
        <f>M132+M133+M134+M135</f>
        <v>0</v>
      </c>
      <c r="N131" s="45">
        <f>N132+N133+N134+N135</f>
        <v>0</v>
      </c>
      <c r="O131" s="286" t="s">
        <v>278</v>
      </c>
    </row>
    <row r="132" spans="1:15" ht="22.5">
      <c r="A132" s="304"/>
      <c r="B132" s="352"/>
      <c r="C132" s="304"/>
      <c r="D132" s="143" t="s">
        <v>26</v>
      </c>
      <c r="E132" s="39">
        <f t="shared" ref="E132:E135" si="22">F132+G132+H132+M132+N132</f>
        <v>3665</v>
      </c>
      <c r="F132" s="39">
        <v>1309</v>
      </c>
      <c r="G132" s="39">
        <v>1225</v>
      </c>
      <c r="H132" s="306">
        <v>1131</v>
      </c>
      <c r="I132" s="307"/>
      <c r="J132" s="307"/>
      <c r="K132" s="307"/>
      <c r="L132" s="308"/>
      <c r="M132" s="40">
        <v>0</v>
      </c>
      <c r="N132" s="40">
        <v>0</v>
      </c>
      <c r="O132" s="304"/>
    </row>
    <row r="133" spans="1:15" ht="33.75">
      <c r="A133" s="304"/>
      <c r="B133" s="352"/>
      <c r="C133" s="304"/>
      <c r="D133" s="143" t="s">
        <v>1</v>
      </c>
      <c r="E133" s="39">
        <f t="shared" si="22"/>
        <v>0</v>
      </c>
      <c r="F133" s="40">
        <v>0</v>
      </c>
      <c r="G133" s="40">
        <v>0</v>
      </c>
      <c r="H133" s="299">
        <v>0</v>
      </c>
      <c r="I133" s="360"/>
      <c r="J133" s="360"/>
      <c r="K133" s="360"/>
      <c r="L133" s="361"/>
      <c r="M133" s="40">
        <v>0</v>
      </c>
      <c r="N133" s="40">
        <v>0</v>
      </c>
      <c r="O133" s="304"/>
    </row>
    <row r="134" spans="1:15" ht="33.75">
      <c r="A134" s="304"/>
      <c r="B134" s="352"/>
      <c r="C134" s="304"/>
      <c r="D134" s="143" t="s">
        <v>21</v>
      </c>
      <c r="E134" s="39">
        <f t="shared" si="22"/>
        <v>0</v>
      </c>
      <c r="F134" s="40">
        <v>0</v>
      </c>
      <c r="G134" s="40">
        <v>0</v>
      </c>
      <c r="H134" s="299">
        <v>0</v>
      </c>
      <c r="I134" s="360"/>
      <c r="J134" s="360"/>
      <c r="K134" s="360"/>
      <c r="L134" s="361"/>
      <c r="M134" s="40">
        <v>0</v>
      </c>
      <c r="N134" s="40">
        <v>0</v>
      </c>
      <c r="O134" s="305"/>
    </row>
    <row r="135" spans="1:15" ht="22.5">
      <c r="A135" s="305"/>
      <c r="B135" s="355"/>
      <c r="C135" s="305"/>
      <c r="D135" s="143" t="s">
        <v>2</v>
      </c>
      <c r="E135" s="39">
        <f t="shared" si="22"/>
        <v>0</v>
      </c>
      <c r="F135" s="40">
        <v>0</v>
      </c>
      <c r="G135" s="40">
        <v>0</v>
      </c>
      <c r="H135" s="299">
        <v>0</v>
      </c>
      <c r="I135" s="360"/>
      <c r="J135" s="360"/>
      <c r="K135" s="360"/>
      <c r="L135" s="361"/>
      <c r="M135" s="40">
        <v>0</v>
      </c>
      <c r="N135" s="40">
        <v>0</v>
      </c>
      <c r="O135" s="94"/>
    </row>
    <row r="136" spans="1:15">
      <c r="A136" s="354"/>
      <c r="B136" s="333" t="s">
        <v>342</v>
      </c>
      <c r="C136" s="286" t="s">
        <v>276</v>
      </c>
      <c r="D136" s="283"/>
      <c r="E136" s="286" t="s">
        <v>54</v>
      </c>
      <c r="F136" s="286" t="s">
        <v>55</v>
      </c>
      <c r="G136" s="286" t="s">
        <v>352</v>
      </c>
      <c r="H136" s="286" t="s">
        <v>3</v>
      </c>
      <c r="I136" s="273" t="s">
        <v>236</v>
      </c>
      <c r="J136" s="273"/>
      <c r="K136" s="273"/>
      <c r="L136" s="273"/>
      <c r="M136" s="280" t="s">
        <v>56</v>
      </c>
      <c r="N136" s="280" t="s">
        <v>57</v>
      </c>
      <c r="O136" s="283"/>
    </row>
    <row r="137" spans="1:15" ht="22.5">
      <c r="A137" s="304"/>
      <c r="B137" s="334"/>
      <c r="C137" s="287"/>
      <c r="D137" s="302"/>
      <c r="E137" s="303"/>
      <c r="F137" s="305"/>
      <c r="G137" s="305"/>
      <c r="H137" s="350"/>
      <c r="I137" s="137" t="s">
        <v>232</v>
      </c>
      <c r="J137" s="137" t="s">
        <v>233</v>
      </c>
      <c r="K137" s="137" t="s">
        <v>234</v>
      </c>
      <c r="L137" s="137" t="s">
        <v>235</v>
      </c>
      <c r="M137" s="280"/>
      <c r="N137" s="280"/>
      <c r="O137" s="302"/>
    </row>
    <row r="138" spans="1:15">
      <c r="A138" s="305"/>
      <c r="B138" s="335"/>
      <c r="C138" s="288"/>
      <c r="D138" s="303"/>
      <c r="E138" s="138">
        <v>100</v>
      </c>
      <c r="F138" s="138">
        <v>100</v>
      </c>
      <c r="G138" s="138">
        <v>100</v>
      </c>
      <c r="H138" s="137">
        <v>100</v>
      </c>
      <c r="I138" s="138" t="s">
        <v>277</v>
      </c>
      <c r="J138" s="138">
        <v>100</v>
      </c>
      <c r="K138" s="138">
        <v>100</v>
      </c>
      <c r="L138" s="138">
        <v>100</v>
      </c>
      <c r="M138" s="93" t="s">
        <v>277</v>
      </c>
      <c r="N138" s="93" t="s">
        <v>277</v>
      </c>
      <c r="O138" s="302"/>
    </row>
    <row r="139" spans="1:15" ht="15" customHeight="1">
      <c r="A139" s="271" t="s">
        <v>225</v>
      </c>
      <c r="B139" s="326" t="s">
        <v>35</v>
      </c>
      <c r="C139" s="286" t="s">
        <v>276</v>
      </c>
      <c r="D139" s="143" t="s">
        <v>20</v>
      </c>
      <c r="E139" s="44">
        <f>E140+E141+E142+E143</f>
        <v>34284.01</v>
      </c>
      <c r="F139" s="44">
        <f>F140+F141+F142+F143</f>
        <v>2907.03</v>
      </c>
      <c r="G139" s="44">
        <f>G140+G141+G142+G143</f>
        <v>6071.98</v>
      </c>
      <c r="H139" s="332">
        <f>H140+H141+H142+H143</f>
        <v>8435</v>
      </c>
      <c r="I139" s="332"/>
      <c r="J139" s="332"/>
      <c r="K139" s="332"/>
      <c r="L139" s="332"/>
      <c r="M139" s="53">
        <f>M140+M141+M142+M143</f>
        <v>8435</v>
      </c>
      <c r="N139" s="53">
        <f>N140+N141+N142+N143</f>
        <v>8435</v>
      </c>
      <c r="O139" s="315" t="s">
        <v>278</v>
      </c>
    </row>
    <row r="140" spans="1:15" ht="22.5">
      <c r="A140" s="271"/>
      <c r="B140" s="326"/>
      <c r="C140" s="287"/>
      <c r="D140" s="143" t="s">
        <v>26</v>
      </c>
      <c r="E140" s="39">
        <f t="shared" ref="E140:E148" si="23">F140+G140+H140+M140+N140</f>
        <v>20466</v>
      </c>
      <c r="F140" s="40">
        <v>0</v>
      </c>
      <c r="G140" s="40">
        <f>G145+G153</f>
        <v>4161</v>
      </c>
      <c r="H140" s="309">
        <f>H145+H153</f>
        <v>5435</v>
      </c>
      <c r="I140" s="309"/>
      <c r="J140" s="309"/>
      <c r="K140" s="309"/>
      <c r="L140" s="309"/>
      <c r="M140" s="50">
        <f>M145+M153</f>
        <v>5435</v>
      </c>
      <c r="N140" s="50">
        <f>N145+N153</f>
        <v>5435</v>
      </c>
      <c r="O140" s="316"/>
    </row>
    <row r="141" spans="1:15" ht="33.75">
      <c r="A141" s="271"/>
      <c r="B141" s="326"/>
      <c r="C141" s="287"/>
      <c r="D141" s="143" t="s">
        <v>1</v>
      </c>
      <c r="E141" s="39">
        <f t="shared" si="23"/>
        <v>0</v>
      </c>
      <c r="F141" s="40">
        <v>0</v>
      </c>
      <c r="G141" s="40">
        <v>0</v>
      </c>
      <c r="H141" s="291">
        <f>H146+H154</f>
        <v>0</v>
      </c>
      <c r="I141" s="291"/>
      <c r="J141" s="291"/>
      <c r="K141" s="291"/>
      <c r="L141" s="291"/>
      <c r="M141" s="41">
        <f>M146+M154</f>
        <v>0</v>
      </c>
      <c r="N141" s="41">
        <f>N146+N154</f>
        <v>0</v>
      </c>
      <c r="O141" s="316"/>
    </row>
    <row r="142" spans="1:15" ht="33.75">
      <c r="A142" s="271"/>
      <c r="B142" s="326"/>
      <c r="C142" s="287"/>
      <c r="D142" s="143" t="s">
        <v>21</v>
      </c>
      <c r="E142" s="39">
        <f t="shared" si="23"/>
        <v>13818.01</v>
      </c>
      <c r="F142" s="39">
        <v>2907.03</v>
      </c>
      <c r="G142" s="39">
        <f>G147+G155</f>
        <v>1910.98</v>
      </c>
      <c r="H142" s="274">
        <f>H147+H155</f>
        <v>3000</v>
      </c>
      <c r="I142" s="292"/>
      <c r="J142" s="292"/>
      <c r="K142" s="292"/>
      <c r="L142" s="292"/>
      <c r="M142" s="42">
        <f t="shared" ref="M142:N142" si="24">M147+M155</f>
        <v>3000</v>
      </c>
      <c r="N142" s="42">
        <f t="shared" si="24"/>
        <v>3000</v>
      </c>
      <c r="O142" s="316"/>
    </row>
    <row r="143" spans="1:15" ht="22.5">
      <c r="A143" s="271"/>
      <c r="B143" s="326"/>
      <c r="C143" s="288"/>
      <c r="D143" s="143" t="s">
        <v>2</v>
      </c>
      <c r="E143" s="39">
        <f t="shared" si="23"/>
        <v>0</v>
      </c>
      <c r="F143" s="40">
        <v>0</v>
      </c>
      <c r="G143" s="40">
        <v>0</v>
      </c>
      <c r="H143" s="291">
        <v>0</v>
      </c>
      <c r="I143" s="291"/>
      <c r="J143" s="291"/>
      <c r="K143" s="291"/>
      <c r="L143" s="291"/>
      <c r="M143" s="41">
        <v>0</v>
      </c>
      <c r="N143" s="41">
        <v>0</v>
      </c>
      <c r="O143" s="316"/>
    </row>
    <row r="144" spans="1:15">
      <c r="A144" s="271" t="s">
        <v>29</v>
      </c>
      <c r="B144" s="326" t="s">
        <v>61</v>
      </c>
      <c r="C144" s="286" t="s">
        <v>276</v>
      </c>
      <c r="D144" s="143" t="s">
        <v>20</v>
      </c>
      <c r="E144" s="43">
        <f>E145+E146+E147+E148</f>
        <v>13818.01</v>
      </c>
      <c r="F144" s="43">
        <f>F145+F146+F147+F148</f>
        <v>2907.03</v>
      </c>
      <c r="G144" s="43">
        <f>G145+G146+G147+G148</f>
        <v>1910.98</v>
      </c>
      <c r="H144" s="309">
        <f>H145+H146+H147+H148</f>
        <v>3000</v>
      </c>
      <c r="I144" s="309"/>
      <c r="J144" s="309"/>
      <c r="K144" s="309"/>
      <c r="L144" s="309"/>
      <c r="M144" s="43">
        <f>M145+M146+M147+M148</f>
        <v>3000</v>
      </c>
      <c r="N144" s="43">
        <f>N145+N146+N147+N148</f>
        <v>3000</v>
      </c>
      <c r="O144" s="312" t="s">
        <v>278</v>
      </c>
    </row>
    <row r="145" spans="1:15" ht="22.5">
      <c r="A145" s="271"/>
      <c r="B145" s="326"/>
      <c r="C145" s="287"/>
      <c r="D145" s="143" t="s">
        <v>26</v>
      </c>
      <c r="E145" s="39">
        <f t="shared" si="23"/>
        <v>0</v>
      </c>
      <c r="F145" s="40">
        <v>0</v>
      </c>
      <c r="G145" s="40">
        <v>0</v>
      </c>
      <c r="H145" s="291">
        <v>0</v>
      </c>
      <c r="I145" s="291"/>
      <c r="J145" s="291"/>
      <c r="K145" s="291"/>
      <c r="L145" s="291"/>
      <c r="M145" s="40">
        <v>0</v>
      </c>
      <c r="N145" s="40">
        <v>0</v>
      </c>
      <c r="O145" s="287"/>
    </row>
    <row r="146" spans="1:15" ht="33.75">
      <c r="A146" s="271"/>
      <c r="B146" s="326"/>
      <c r="C146" s="287"/>
      <c r="D146" s="143" t="s">
        <v>1</v>
      </c>
      <c r="E146" s="39">
        <f t="shared" si="23"/>
        <v>0</v>
      </c>
      <c r="F146" s="40">
        <v>0</v>
      </c>
      <c r="G146" s="40">
        <v>0</v>
      </c>
      <c r="H146" s="291">
        <v>0</v>
      </c>
      <c r="I146" s="291"/>
      <c r="J146" s="291"/>
      <c r="K146" s="291"/>
      <c r="L146" s="291"/>
      <c r="M146" s="40">
        <v>0</v>
      </c>
      <c r="N146" s="40">
        <v>0</v>
      </c>
      <c r="O146" s="287"/>
    </row>
    <row r="147" spans="1:15" ht="33.75">
      <c r="A147" s="271"/>
      <c r="B147" s="326"/>
      <c r="C147" s="287"/>
      <c r="D147" s="143" t="s">
        <v>21</v>
      </c>
      <c r="E147" s="39">
        <f t="shared" si="23"/>
        <v>13818.01</v>
      </c>
      <c r="F147" s="39">
        <v>2907.03</v>
      </c>
      <c r="G147" s="39">
        <v>1910.98</v>
      </c>
      <c r="H147" s="274">
        <v>3000</v>
      </c>
      <c r="I147" s="292"/>
      <c r="J147" s="292"/>
      <c r="K147" s="292"/>
      <c r="L147" s="292"/>
      <c r="M147" s="42">
        <v>3000</v>
      </c>
      <c r="N147" s="42">
        <v>3000</v>
      </c>
      <c r="O147" s="287"/>
    </row>
    <row r="148" spans="1:15" ht="22.5">
      <c r="A148" s="271"/>
      <c r="B148" s="326"/>
      <c r="C148" s="288"/>
      <c r="D148" s="143" t="s">
        <v>2</v>
      </c>
      <c r="E148" s="39">
        <f t="shared" si="23"/>
        <v>0</v>
      </c>
      <c r="F148" s="40">
        <v>0</v>
      </c>
      <c r="G148" s="40">
        <v>0</v>
      </c>
      <c r="H148" s="291">
        <v>0</v>
      </c>
      <c r="I148" s="291"/>
      <c r="J148" s="291"/>
      <c r="K148" s="291"/>
      <c r="L148" s="291"/>
      <c r="M148" s="40">
        <v>0</v>
      </c>
      <c r="N148" s="40">
        <v>0</v>
      </c>
      <c r="O148" s="288"/>
    </row>
    <row r="149" spans="1:15" ht="15" customHeight="1">
      <c r="A149" s="271"/>
      <c r="B149" s="324" t="s">
        <v>328</v>
      </c>
      <c r="C149" s="271" t="s">
        <v>276</v>
      </c>
      <c r="D149" s="271"/>
      <c r="E149" s="280" t="s">
        <v>54</v>
      </c>
      <c r="F149" s="280" t="s">
        <v>55</v>
      </c>
      <c r="G149" s="280" t="s">
        <v>352</v>
      </c>
      <c r="H149" s="280" t="s">
        <v>3</v>
      </c>
      <c r="I149" s="273" t="s">
        <v>236</v>
      </c>
      <c r="J149" s="273"/>
      <c r="K149" s="273"/>
      <c r="L149" s="273"/>
      <c r="M149" s="280" t="s">
        <v>56</v>
      </c>
      <c r="N149" s="280" t="s">
        <v>57</v>
      </c>
      <c r="O149" s="283"/>
    </row>
    <row r="150" spans="1:15" ht="22.5">
      <c r="A150" s="271"/>
      <c r="B150" s="324"/>
      <c r="C150" s="271"/>
      <c r="D150" s="271"/>
      <c r="E150" s="280"/>
      <c r="F150" s="280"/>
      <c r="G150" s="280"/>
      <c r="H150" s="280"/>
      <c r="I150" s="137" t="s">
        <v>232</v>
      </c>
      <c r="J150" s="137" t="s">
        <v>233</v>
      </c>
      <c r="K150" s="137" t="s">
        <v>234</v>
      </c>
      <c r="L150" s="137" t="s">
        <v>235</v>
      </c>
      <c r="M150" s="280"/>
      <c r="N150" s="280"/>
      <c r="O150" s="284"/>
    </row>
    <row r="151" spans="1:15">
      <c r="A151" s="271"/>
      <c r="B151" s="324"/>
      <c r="C151" s="271"/>
      <c r="D151" s="271"/>
      <c r="E151" s="138">
        <v>4</v>
      </c>
      <c r="F151" s="138">
        <v>2</v>
      </c>
      <c r="G151" s="138">
        <v>2</v>
      </c>
      <c r="H151" s="138" t="s">
        <v>277</v>
      </c>
      <c r="I151" s="138" t="s">
        <v>277</v>
      </c>
      <c r="J151" s="138" t="s">
        <v>277</v>
      </c>
      <c r="K151" s="138" t="s">
        <v>277</v>
      </c>
      <c r="L151" s="138" t="s">
        <v>277</v>
      </c>
      <c r="M151" s="93" t="s">
        <v>277</v>
      </c>
      <c r="N151" s="93" t="s">
        <v>277</v>
      </c>
      <c r="O151" s="285"/>
    </row>
    <row r="152" spans="1:15">
      <c r="A152" s="293" t="s">
        <v>331</v>
      </c>
      <c r="B152" s="326" t="s">
        <v>332</v>
      </c>
      <c r="C152" s="293" t="s">
        <v>276</v>
      </c>
      <c r="D152" s="143" t="s">
        <v>20</v>
      </c>
      <c r="E152" s="39">
        <f>E153+E154+E155+E156</f>
        <v>20466</v>
      </c>
      <c r="F152" s="40">
        <f>F153+F154+F155+F156</f>
        <v>0</v>
      </c>
      <c r="G152" s="40">
        <f>G153+G154+G155+G156</f>
        <v>4161</v>
      </c>
      <c r="H152" s="296">
        <f>H153+H154+H155+H156</f>
        <v>5435</v>
      </c>
      <c r="I152" s="297"/>
      <c r="J152" s="297"/>
      <c r="K152" s="297"/>
      <c r="L152" s="298"/>
      <c r="M152" s="39">
        <f>M153+M154+M155+M156</f>
        <v>5435</v>
      </c>
      <c r="N152" s="39">
        <f>N153+N154+N155+N156</f>
        <v>5435</v>
      </c>
      <c r="O152" s="91"/>
    </row>
    <row r="153" spans="1:15" ht="22.5">
      <c r="A153" s="294"/>
      <c r="B153" s="326"/>
      <c r="C153" s="294"/>
      <c r="D153" s="143" t="s">
        <v>26</v>
      </c>
      <c r="E153" s="39">
        <f t="shared" ref="E153:E156" si="25">F153+G153+H153+M153+N153</f>
        <v>20466</v>
      </c>
      <c r="F153" s="40">
        <v>0</v>
      </c>
      <c r="G153" s="40">
        <v>4161</v>
      </c>
      <c r="H153" s="296">
        <v>5435</v>
      </c>
      <c r="I153" s="297"/>
      <c r="J153" s="297"/>
      <c r="K153" s="297"/>
      <c r="L153" s="298"/>
      <c r="M153" s="39">
        <v>5435</v>
      </c>
      <c r="N153" s="39">
        <v>5435</v>
      </c>
      <c r="O153" s="91"/>
    </row>
    <row r="154" spans="1:15" ht="33.75">
      <c r="A154" s="294"/>
      <c r="B154" s="326"/>
      <c r="C154" s="294"/>
      <c r="D154" s="143" t="s">
        <v>1</v>
      </c>
      <c r="E154" s="39">
        <f t="shared" si="25"/>
        <v>0</v>
      </c>
      <c r="F154" s="40">
        <v>0</v>
      </c>
      <c r="G154" s="40">
        <v>0</v>
      </c>
      <c r="H154" s="299">
        <v>0</v>
      </c>
      <c r="I154" s="300"/>
      <c r="J154" s="300"/>
      <c r="K154" s="300"/>
      <c r="L154" s="301"/>
      <c r="M154" s="40">
        <v>0</v>
      </c>
      <c r="N154" s="40">
        <v>0</v>
      </c>
      <c r="O154" s="91"/>
    </row>
    <row r="155" spans="1:15" ht="33.75">
      <c r="A155" s="294"/>
      <c r="B155" s="326"/>
      <c r="C155" s="304"/>
      <c r="D155" s="143" t="s">
        <v>21</v>
      </c>
      <c r="E155" s="39">
        <f t="shared" si="25"/>
        <v>0</v>
      </c>
      <c r="F155" s="40">
        <v>0</v>
      </c>
      <c r="G155" s="40">
        <v>0</v>
      </c>
      <c r="H155" s="299">
        <v>0</v>
      </c>
      <c r="I155" s="300"/>
      <c r="J155" s="300"/>
      <c r="K155" s="300"/>
      <c r="L155" s="301"/>
      <c r="M155" s="40">
        <v>0</v>
      </c>
      <c r="N155" s="40">
        <v>0</v>
      </c>
      <c r="O155" s="91"/>
    </row>
    <row r="156" spans="1:15" ht="22.5">
      <c r="A156" s="294"/>
      <c r="B156" s="326"/>
      <c r="C156" s="305"/>
      <c r="D156" s="143" t="s">
        <v>2</v>
      </c>
      <c r="E156" s="39">
        <f t="shared" si="25"/>
        <v>0</v>
      </c>
      <c r="F156" s="40">
        <v>0</v>
      </c>
      <c r="G156" s="40">
        <v>0</v>
      </c>
      <c r="H156" s="299">
        <v>0</v>
      </c>
      <c r="I156" s="300"/>
      <c r="J156" s="300"/>
      <c r="K156" s="300"/>
      <c r="L156" s="301"/>
      <c r="M156" s="40">
        <v>0</v>
      </c>
      <c r="N156" s="40">
        <v>0</v>
      </c>
      <c r="O156" s="91"/>
    </row>
    <row r="157" spans="1:15">
      <c r="A157" s="294"/>
      <c r="B157" s="351" t="s">
        <v>333</v>
      </c>
      <c r="C157" s="271" t="s">
        <v>276</v>
      </c>
      <c r="D157" s="283"/>
      <c r="E157" s="280" t="s">
        <v>54</v>
      </c>
      <c r="F157" s="280" t="s">
        <v>55</v>
      </c>
      <c r="G157" s="280" t="s">
        <v>352</v>
      </c>
      <c r="H157" s="280" t="s">
        <v>3</v>
      </c>
      <c r="I157" s="273" t="s">
        <v>236</v>
      </c>
      <c r="J157" s="273"/>
      <c r="K157" s="273"/>
      <c r="L157" s="273"/>
      <c r="M157" s="280" t="s">
        <v>56</v>
      </c>
      <c r="N157" s="280" t="s">
        <v>57</v>
      </c>
      <c r="O157" s="91"/>
    </row>
    <row r="158" spans="1:15" ht="22.5">
      <c r="A158" s="294"/>
      <c r="B158" s="352"/>
      <c r="C158" s="271"/>
      <c r="D158" s="302"/>
      <c r="E158" s="280"/>
      <c r="F158" s="280"/>
      <c r="G158" s="280"/>
      <c r="H158" s="280"/>
      <c r="I158" s="137" t="s">
        <v>232</v>
      </c>
      <c r="J158" s="137" t="s">
        <v>233</v>
      </c>
      <c r="K158" s="137" t="s">
        <v>234</v>
      </c>
      <c r="L158" s="137" t="s">
        <v>235</v>
      </c>
      <c r="M158" s="280"/>
      <c r="N158" s="280"/>
      <c r="O158" s="91"/>
    </row>
    <row r="159" spans="1:15">
      <c r="A159" s="305"/>
      <c r="B159" s="355"/>
      <c r="C159" s="271"/>
      <c r="D159" s="303"/>
      <c r="E159" s="138">
        <v>100</v>
      </c>
      <c r="F159" s="138">
        <v>100</v>
      </c>
      <c r="G159" s="138">
        <v>100</v>
      </c>
      <c r="H159" s="138">
        <v>100</v>
      </c>
      <c r="I159" s="138"/>
      <c r="J159" s="138">
        <v>100</v>
      </c>
      <c r="K159" s="138"/>
      <c r="L159" s="138"/>
      <c r="M159" s="93" t="s">
        <v>277</v>
      </c>
      <c r="N159" s="93" t="s">
        <v>277</v>
      </c>
      <c r="O159" s="91"/>
    </row>
    <row r="160" spans="1:15" ht="15" customHeight="1">
      <c r="A160" s="271" t="s">
        <v>44</v>
      </c>
      <c r="B160" s="326" t="s">
        <v>51</v>
      </c>
      <c r="C160" s="286" t="s">
        <v>276</v>
      </c>
      <c r="D160" s="143" t="s">
        <v>20</v>
      </c>
      <c r="E160" s="44">
        <f>E161+E162+E163+E164</f>
        <v>142659.33676999999</v>
      </c>
      <c r="F160" s="44">
        <f>F161+F162+F163+F164</f>
        <v>142659.33676999999</v>
      </c>
      <c r="G160" s="44">
        <f>G161+G162+G163+G164</f>
        <v>0</v>
      </c>
      <c r="H160" s="356">
        <f>H161+H162+H163+H164</f>
        <v>0</v>
      </c>
      <c r="I160" s="356"/>
      <c r="J160" s="356"/>
      <c r="K160" s="356"/>
      <c r="L160" s="356"/>
      <c r="M160" s="51">
        <f>M161+M162+M163+M164</f>
        <v>0</v>
      </c>
      <c r="N160" s="51">
        <f>N161+N162+N163+N164</f>
        <v>0</v>
      </c>
      <c r="O160" s="286" t="s">
        <v>282</v>
      </c>
    </row>
    <row r="161" spans="1:15" ht="22.5">
      <c r="A161" s="271"/>
      <c r="B161" s="326"/>
      <c r="C161" s="287"/>
      <c r="D161" s="143" t="s">
        <v>26</v>
      </c>
      <c r="E161" s="39">
        <f t="shared" ref="E161:E169" si="26">F161+G161+H161+M161+N161</f>
        <v>118236.95299999999</v>
      </c>
      <c r="F161" s="39">
        <f>F166</f>
        <v>118236.95299999999</v>
      </c>
      <c r="G161" s="43">
        <f>G166</f>
        <v>0</v>
      </c>
      <c r="H161" s="356">
        <f>H166</f>
        <v>0</v>
      </c>
      <c r="I161" s="356"/>
      <c r="J161" s="356"/>
      <c r="K161" s="356"/>
      <c r="L161" s="356"/>
      <c r="M161" s="41">
        <f t="shared" ref="M161:N163" si="27">M166</f>
        <v>0</v>
      </c>
      <c r="N161" s="41">
        <f t="shared" si="27"/>
        <v>0</v>
      </c>
      <c r="O161" s="287"/>
    </row>
    <row r="162" spans="1:15" ht="33.75">
      <c r="A162" s="271"/>
      <c r="B162" s="326"/>
      <c r="C162" s="287"/>
      <c r="D162" s="143" t="s">
        <v>1</v>
      </c>
      <c r="E162" s="39">
        <f t="shared" si="26"/>
        <v>0</v>
      </c>
      <c r="F162" s="40">
        <v>0</v>
      </c>
      <c r="G162" s="40">
        <v>0</v>
      </c>
      <c r="H162" s="291">
        <f>H167</f>
        <v>0</v>
      </c>
      <c r="I162" s="291"/>
      <c r="J162" s="291"/>
      <c r="K162" s="291"/>
      <c r="L162" s="291"/>
      <c r="M162" s="41">
        <f t="shared" si="27"/>
        <v>0</v>
      </c>
      <c r="N162" s="41">
        <f t="shared" si="27"/>
        <v>0</v>
      </c>
      <c r="O162" s="287"/>
    </row>
    <row r="163" spans="1:15" ht="33.75">
      <c r="A163" s="271"/>
      <c r="B163" s="326"/>
      <c r="C163" s="287"/>
      <c r="D163" s="143" t="s">
        <v>21</v>
      </c>
      <c r="E163" s="39">
        <f t="shared" si="26"/>
        <v>24422.38377</v>
      </c>
      <c r="F163" s="39">
        <f>F168</f>
        <v>24422.38377</v>
      </c>
      <c r="G163" s="39">
        <f>G168</f>
        <v>0</v>
      </c>
      <c r="H163" s="356">
        <f>H168</f>
        <v>0</v>
      </c>
      <c r="I163" s="356"/>
      <c r="J163" s="356"/>
      <c r="K163" s="356"/>
      <c r="L163" s="356"/>
      <c r="M163" s="41">
        <f t="shared" si="27"/>
        <v>0</v>
      </c>
      <c r="N163" s="41">
        <f t="shared" si="27"/>
        <v>0</v>
      </c>
      <c r="O163" s="287"/>
    </row>
    <row r="164" spans="1:15" ht="22.5">
      <c r="A164" s="271"/>
      <c r="B164" s="326"/>
      <c r="C164" s="288"/>
      <c r="D164" s="143" t="s">
        <v>2</v>
      </c>
      <c r="E164" s="39">
        <f t="shared" si="26"/>
        <v>0</v>
      </c>
      <c r="F164" s="40">
        <v>0</v>
      </c>
      <c r="G164" s="40">
        <v>0</v>
      </c>
      <c r="H164" s="291">
        <v>0</v>
      </c>
      <c r="I164" s="291"/>
      <c r="J164" s="291"/>
      <c r="K164" s="291"/>
      <c r="L164" s="291"/>
      <c r="M164" s="41">
        <v>0</v>
      </c>
      <c r="N164" s="41">
        <v>0</v>
      </c>
      <c r="O164" s="288"/>
    </row>
    <row r="165" spans="1:15" ht="15" customHeight="1">
      <c r="A165" s="271" t="s">
        <v>334</v>
      </c>
      <c r="B165" s="326" t="s">
        <v>52</v>
      </c>
      <c r="C165" s="286" t="s">
        <v>276</v>
      </c>
      <c r="D165" s="143" t="s">
        <v>20</v>
      </c>
      <c r="E165" s="43">
        <f>E166+E167+E168+E169</f>
        <v>142659.33676999999</v>
      </c>
      <c r="F165" s="43">
        <f>F166+F167+F168+F169</f>
        <v>142659.33676999999</v>
      </c>
      <c r="G165" s="43">
        <f>G166+G167+G168+G169</f>
        <v>0</v>
      </c>
      <c r="H165" s="274">
        <f>H166+H167+H168+H169</f>
        <v>0</v>
      </c>
      <c r="I165" s="274"/>
      <c r="J165" s="274"/>
      <c r="K165" s="274"/>
      <c r="L165" s="274"/>
      <c r="M165" s="41">
        <f>M166+M167+M168+M169</f>
        <v>0</v>
      </c>
      <c r="N165" s="41">
        <f>N166+N167+N168+N169</f>
        <v>0</v>
      </c>
      <c r="O165" s="286" t="s">
        <v>282</v>
      </c>
    </row>
    <row r="166" spans="1:15" ht="22.5">
      <c r="A166" s="271"/>
      <c r="B166" s="326"/>
      <c r="C166" s="287"/>
      <c r="D166" s="143" t="s">
        <v>26</v>
      </c>
      <c r="E166" s="39">
        <f t="shared" si="26"/>
        <v>118236.95299999999</v>
      </c>
      <c r="F166" s="39">
        <v>118236.95299999999</v>
      </c>
      <c r="G166" s="40">
        <v>0</v>
      </c>
      <c r="H166" s="274">
        <v>0</v>
      </c>
      <c r="I166" s="274"/>
      <c r="J166" s="274"/>
      <c r="K166" s="274"/>
      <c r="L166" s="274"/>
      <c r="M166" s="41">
        <v>0</v>
      </c>
      <c r="N166" s="41">
        <v>0</v>
      </c>
      <c r="O166" s="287"/>
    </row>
    <row r="167" spans="1:15" ht="33.75">
      <c r="A167" s="271"/>
      <c r="B167" s="326"/>
      <c r="C167" s="287"/>
      <c r="D167" s="143" t="s">
        <v>1</v>
      </c>
      <c r="E167" s="39">
        <f t="shared" si="26"/>
        <v>0</v>
      </c>
      <c r="F167" s="40">
        <v>0</v>
      </c>
      <c r="G167" s="40">
        <v>0</v>
      </c>
      <c r="H167" s="274">
        <v>0</v>
      </c>
      <c r="I167" s="274"/>
      <c r="J167" s="274"/>
      <c r="K167" s="274"/>
      <c r="L167" s="274"/>
      <c r="M167" s="41">
        <v>0</v>
      </c>
      <c r="N167" s="41">
        <v>0</v>
      </c>
      <c r="O167" s="287"/>
    </row>
    <row r="168" spans="1:15" ht="33.75">
      <c r="A168" s="271"/>
      <c r="B168" s="326"/>
      <c r="C168" s="287"/>
      <c r="D168" s="143" t="s">
        <v>21</v>
      </c>
      <c r="E168" s="39">
        <f t="shared" si="26"/>
        <v>24422.38377</v>
      </c>
      <c r="F168" s="39">
        <v>24422.38377</v>
      </c>
      <c r="G168" s="40">
        <v>0</v>
      </c>
      <c r="H168" s="274">
        <v>0</v>
      </c>
      <c r="I168" s="274"/>
      <c r="J168" s="274"/>
      <c r="K168" s="274"/>
      <c r="L168" s="274"/>
      <c r="M168" s="41">
        <v>0</v>
      </c>
      <c r="N168" s="41">
        <v>0</v>
      </c>
      <c r="O168" s="287"/>
    </row>
    <row r="169" spans="1:15" ht="22.5">
      <c r="A169" s="271"/>
      <c r="B169" s="326"/>
      <c r="C169" s="288"/>
      <c r="D169" s="143" t="s">
        <v>2</v>
      </c>
      <c r="E169" s="39">
        <f t="shared" si="26"/>
        <v>0</v>
      </c>
      <c r="F169" s="40">
        <v>0</v>
      </c>
      <c r="G169" s="40">
        <v>0</v>
      </c>
      <c r="H169" s="291">
        <v>0</v>
      </c>
      <c r="I169" s="291"/>
      <c r="J169" s="291"/>
      <c r="K169" s="291"/>
      <c r="L169" s="291"/>
      <c r="M169" s="41">
        <v>0</v>
      </c>
      <c r="N169" s="41">
        <v>0</v>
      </c>
      <c r="O169" s="288"/>
    </row>
    <row r="170" spans="1:15" ht="15" customHeight="1">
      <c r="A170" s="271"/>
      <c r="B170" s="324" t="s">
        <v>186</v>
      </c>
      <c r="C170" s="271" t="s">
        <v>276</v>
      </c>
      <c r="D170" s="271"/>
      <c r="E170" s="280" t="s">
        <v>54</v>
      </c>
      <c r="F170" s="280" t="s">
        <v>55</v>
      </c>
      <c r="G170" s="280" t="s">
        <v>352</v>
      </c>
      <c r="H170" s="280" t="s">
        <v>3</v>
      </c>
      <c r="I170" s="273" t="s">
        <v>236</v>
      </c>
      <c r="J170" s="273"/>
      <c r="K170" s="273"/>
      <c r="L170" s="273"/>
      <c r="M170" s="281" t="s">
        <v>56</v>
      </c>
      <c r="N170" s="281" t="s">
        <v>57</v>
      </c>
      <c r="O170" s="283"/>
    </row>
    <row r="171" spans="1:15" ht="22.5">
      <c r="A171" s="271"/>
      <c r="B171" s="324"/>
      <c r="C171" s="271"/>
      <c r="D171" s="271"/>
      <c r="E171" s="280"/>
      <c r="F171" s="280"/>
      <c r="G171" s="280"/>
      <c r="H171" s="280"/>
      <c r="I171" s="137" t="s">
        <v>232</v>
      </c>
      <c r="J171" s="137" t="s">
        <v>233</v>
      </c>
      <c r="K171" s="137" t="s">
        <v>234</v>
      </c>
      <c r="L171" s="137" t="s">
        <v>235</v>
      </c>
      <c r="M171" s="281"/>
      <c r="N171" s="281"/>
      <c r="O171" s="284"/>
    </row>
    <row r="172" spans="1:15">
      <c r="A172" s="271"/>
      <c r="B172" s="324"/>
      <c r="C172" s="271"/>
      <c r="D172" s="271"/>
      <c r="E172" s="138">
        <v>1</v>
      </c>
      <c r="F172" s="138">
        <v>1</v>
      </c>
      <c r="G172" s="138" t="s">
        <v>277</v>
      </c>
      <c r="H172" s="160" t="s">
        <v>277</v>
      </c>
      <c r="I172" s="160" t="s">
        <v>277</v>
      </c>
      <c r="J172" s="160" t="s">
        <v>277</v>
      </c>
      <c r="K172" s="138" t="s">
        <v>277</v>
      </c>
      <c r="L172" s="138" t="s">
        <v>277</v>
      </c>
      <c r="M172" s="80" t="s">
        <v>277</v>
      </c>
      <c r="N172" s="88" t="s">
        <v>277</v>
      </c>
      <c r="O172" s="285"/>
    </row>
    <row r="173" spans="1:15">
      <c r="A173" s="271" t="s">
        <v>45</v>
      </c>
      <c r="B173" s="326" t="s">
        <v>38</v>
      </c>
      <c r="C173" s="325" t="s">
        <v>276</v>
      </c>
      <c r="D173" s="143" t="s">
        <v>20</v>
      </c>
      <c r="E173" s="44">
        <f>E174+E175+E176+E177</f>
        <v>946035.62859000009</v>
      </c>
      <c r="F173" s="44">
        <f>F174+F175+F176+F177</f>
        <v>946035.62859000009</v>
      </c>
      <c r="G173" s="44">
        <f>G174+G175+G176+G177</f>
        <v>0</v>
      </c>
      <c r="H173" s="378">
        <f>H174+H175+H176+H177</f>
        <v>0</v>
      </c>
      <c r="I173" s="290"/>
      <c r="J173" s="290"/>
      <c r="K173" s="290"/>
      <c r="L173" s="290"/>
      <c r="M173" s="51">
        <f>M174+M175+M176+M177</f>
        <v>0</v>
      </c>
      <c r="N173" s="51">
        <f>N174+N175+N176+N177</f>
        <v>0</v>
      </c>
      <c r="O173" s="286" t="s">
        <v>282</v>
      </c>
    </row>
    <row r="174" spans="1:15" ht="22.5">
      <c r="A174" s="271"/>
      <c r="B174" s="326"/>
      <c r="C174" s="325"/>
      <c r="D174" s="143" t="s">
        <v>26</v>
      </c>
      <c r="E174" s="39">
        <f t="shared" ref="E174:E182" si="28">F174+G174+H174+M174+N174</f>
        <v>751915.27682000014</v>
      </c>
      <c r="F174" s="39">
        <f t="shared" ref="F174:G176" si="29">F179+F190+F198+F206</f>
        <v>751915.27682000014</v>
      </c>
      <c r="G174" s="43">
        <f t="shared" si="29"/>
        <v>0</v>
      </c>
      <c r="H174" s="291">
        <f>H179+H190+H198+H206</f>
        <v>0</v>
      </c>
      <c r="I174" s="291"/>
      <c r="J174" s="291"/>
      <c r="K174" s="291"/>
      <c r="L174" s="291"/>
      <c r="M174" s="41">
        <f t="shared" ref="M174:N176" si="30">M179+M190+M198+M206</f>
        <v>0</v>
      </c>
      <c r="N174" s="41">
        <f t="shared" si="30"/>
        <v>0</v>
      </c>
      <c r="O174" s="287"/>
    </row>
    <row r="175" spans="1:15" ht="33.75">
      <c r="A175" s="271"/>
      <c r="B175" s="326"/>
      <c r="C175" s="325"/>
      <c r="D175" s="143" t="s">
        <v>1</v>
      </c>
      <c r="E175" s="39">
        <f t="shared" si="28"/>
        <v>74603.87</v>
      </c>
      <c r="F175" s="39">
        <f t="shared" si="29"/>
        <v>74603.87</v>
      </c>
      <c r="G175" s="39">
        <f t="shared" si="29"/>
        <v>0</v>
      </c>
      <c r="H175" s="291">
        <f>H180+H191+H199+H207</f>
        <v>0</v>
      </c>
      <c r="I175" s="291"/>
      <c r="J175" s="291"/>
      <c r="K175" s="291"/>
      <c r="L175" s="291"/>
      <c r="M175" s="41">
        <f t="shared" si="30"/>
        <v>0</v>
      </c>
      <c r="N175" s="41">
        <f t="shared" si="30"/>
        <v>0</v>
      </c>
      <c r="O175" s="287"/>
    </row>
    <row r="176" spans="1:15" ht="33.75">
      <c r="A176" s="271"/>
      <c r="B176" s="326"/>
      <c r="C176" s="325"/>
      <c r="D176" s="143" t="s">
        <v>21</v>
      </c>
      <c r="E176" s="39">
        <f t="shared" si="28"/>
        <v>119516.48177</v>
      </c>
      <c r="F176" s="39">
        <f t="shared" si="29"/>
        <v>119516.48177</v>
      </c>
      <c r="G176" s="39">
        <f t="shared" si="29"/>
        <v>0</v>
      </c>
      <c r="H176" s="291">
        <f>H181+H192+H200+H208</f>
        <v>0</v>
      </c>
      <c r="I176" s="291"/>
      <c r="J176" s="291"/>
      <c r="K176" s="291"/>
      <c r="L176" s="291"/>
      <c r="M176" s="41">
        <f t="shared" si="30"/>
        <v>0</v>
      </c>
      <c r="N176" s="41">
        <f t="shared" si="30"/>
        <v>0</v>
      </c>
      <c r="O176" s="287"/>
    </row>
    <row r="177" spans="1:15" ht="22.5">
      <c r="A177" s="271"/>
      <c r="B177" s="326"/>
      <c r="C177" s="325"/>
      <c r="D177" s="143" t="s">
        <v>2</v>
      </c>
      <c r="E177" s="39">
        <f t="shared" si="28"/>
        <v>0</v>
      </c>
      <c r="F177" s="40">
        <v>0</v>
      </c>
      <c r="G177" s="40">
        <v>0</v>
      </c>
      <c r="H177" s="291">
        <v>0</v>
      </c>
      <c r="I177" s="291"/>
      <c r="J177" s="291"/>
      <c r="K177" s="291"/>
      <c r="L177" s="291"/>
      <c r="M177" s="41">
        <v>0</v>
      </c>
      <c r="N177" s="41">
        <v>0</v>
      </c>
      <c r="O177" s="288"/>
    </row>
    <row r="178" spans="1:15" ht="15" customHeight="1">
      <c r="A178" s="293" t="s">
        <v>46</v>
      </c>
      <c r="B178" s="326" t="s">
        <v>39</v>
      </c>
      <c r="C178" s="286" t="s">
        <v>276</v>
      </c>
      <c r="D178" s="143" t="s">
        <v>20</v>
      </c>
      <c r="E178" s="43">
        <f>E179+E180+E181+E182</f>
        <v>812190.94865999999</v>
      </c>
      <c r="F178" s="43">
        <f>F179+F180+F181+F182</f>
        <v>812190.94865999999</v>
      </c>
      <c r="G178" s="43">
        <f>G179+G180+G181+G182</f>
        <v>0</v>
      </c>
      <c r="H178" s="291">
        <f>H179+H180+H181+H182</f>
        <v>0</v>
      </c>
      <c r="I178" s="292"/>
      <c r="J178" s="292"/>
      <c r="K178" s="292"/>
      <c r="L178" s="292"/>
      <c r="M178" s="41">
        <f>M179+M180+M181+M182</f>
        <v>0</v>
      </c>
      <c r="N178" s="41">
        <f>N179+N180+N181+N182</f>
        <v>0</v>
      </c>
      <c r="O178" s="286" t="s">
        <v>282</v>
      </c>
    </row>
    <row r="179" spans="1:15" ht="22.5">
      <c r="A179" s="294"/>
      <c r="B179" s="326"/>
      <c r="C179" s="287"/>
      <c r="D179" s="143" t="s">
        <v>26</v>
      </c>
      <c r="E179" s="39">
        <f t="shared" si="28"/>
        <v>636201.66182000004</v>
      </c>
      <c r="F179" s="39">
        <v>636201.66182000004</v>
      </c>
      <c r="G179" s="43">
        <v>0</v>
      </c>
      <c r="H179" s="291">
        <v>0</v>
      </c>
      <c r="I179" s="291"/>
      <c r="J179" s="291"/>
      <c r="K179" s="291"/>
      <c r="L179" s="291"/>
      <c r="M179" s="41">
        <v>0</v>
      </c>
      <c r="N179" s="41">
        <v>0</v>
      </c>
      <c r="O179" s="287"/>
    </row>
    <row r="180" spans="1:15" ht="33.75">
      <c r="A180" s="294"/>
      <c r="B180" s="326"/>
      <c r="C180" s="287"/>
      <c r="D180" s="143" t="s">
        <v>1</v>
      </c>
      <c r="E180" s="39">
        <f t="shared" si="28"/>
        <v>69857.37</v>
      </c>
      <c r="F180" s="39">
        <v>69857.37</v>
      </c>
      <c r="G180" s="43">
        <v>0</v>
      </c>
      <c r="H180" s="291">
        <v>0</v>
      </c>
      <c r="I180" s="291"/>
      <c r="J180" s="291"/>
      <c r="K180" s="291"/>
      <c r="L180" s="291"/>
      <c r="M180" s="41">
        <v>0</v>
      </c>
      <c r="N180" s="41">
        <v>0</v>
      </c>
      <c r="O180" s="287"/>
    </row>
    <row r="181" spans="1:15" ht="33.75">
      <c r="A181" s="294"/>
      <c r="B181" s="326"/>
      <c r="C181" s="287"/>
      <c r="D181" s="143" t="s">
        <v>21</v>
      </c>
      <c r="E181" s="39">
        <f t="shared" si="28"/>
        <v>106131.91684000001</v>
      </c>
      <c r="F181" s="39">
        <v>106131.91684000001</v>
      </c>
      <c r="G181" s="43">
        <v>0</v>
      </c>
      <c r="H181" s="291">
        <v>0</v>
      </c>
      <c r="I181" s="291"/>
      <c r="J181" s="291"/>
      <c r="K181" s="291"/>
      <c r="L181" s="291"/>
      <c r="M181" s="41">
        <v>0</v>
      </c>
      <c r="N181" s="41">
        <v>0</v>
      </c>
      <c r="O181" s="287"/>
    </row>
    <row r="182" spans="1:15" ht="22.5">
      <c r="A182" s="294"/>
      <c r="B182" s="326"/>
      <c r="C182" s="288"/>
      <c r="D182" s="143" t="s">
        <v>2</v>
      </c>
      <c r="E182" s="39">
        <f t="shared" si="28"/>
        <v>0</v>
      </c>
      <c r="F182" s="40">
        <v>0</v>
      </c>
      <c r="G182" s="40">
        <v>0</v>
      </c>
      <c r="H182" s="291">
        <v>0</v>
      </c>
      <c r="I182" s="291"/>
      <c r="J182" s="291"/>
      <c r="K182" s="291"/>
      <c r="L182" s="291"/>
      <c r="M182" s="41">
        <v>0</v>
      </c>
      <c r="N182" s="41">
        <v>0</v>
      </c>
      <c r="O182" s="288"/>
    </row>
    <row r="183" spans="1:15" ht="15" customHeight="1">
      <c r="A183" s="294"/>
      <c r="B183" s="324" t="s">
        <v>187</v>
      </c>
      <c r="C183" s="271" t="s">
        <v>276</v>
      </c>
      <c r="D183" s="271"/>
      <c r="E183" s="280" t="s">
        <v>54</v>
      </c>
      <c r="F183" s="280" t="s">
        <v>55</v>
      </c>
      <c r="G183" s="280" t="s">
        <v>352</v>
      </c>
      <c r="H183" s="280" t="s">
        <v>3</v>
      </c>
      <c r="I183" s="273" t="s">
        <v>236</v>
      </c>
      <c r="J183" s="273"/>
      <c r="K183" s="273"/>
      <c r="L183" s="273"/>
      <c r="M183" s="281" t="s">
        <v>56</v>
      </c>
      <c r="N183" s="281" t="s">
        <v>57</v>
      </c>
      <c r="O183" s="283"/>
    </row>
    <row r="184" spans="1:15" ht="22.5">
      <c r="A184" s="294"/>
      <c r="B184" s="324"/>
      <c r="C184" s="271"/>
      <c r="D184" s="271"/>
      <c r="E184" s="280"/>
      <c r="F184" s="280"/>
      <c r="G184" s="280"/>
      <c r="H184" s="280"/>
      <c r="I184" s="137" t="s">
        <v>232</v>
      </c>
      <c r="J184" s="137" t="s">
        <v>233</v>
      </c>
      <c r="K184" s="137" t="s">
        <v>234</v>
      </c>
      <c r="L184" s="137" t="s">
        <v>235</v>
      </c>
      <c r="M184" s="281"/>
      <c r="N184" s="281"/>
      <c r="O184" s="284"/>
    </row>
    <row r="185" spans="1:15">
      <c r="A185" s="294"/>
      <c r="B185" s="324"/>
      <c r="C185" s="271"/>
      <c r="D185" s="271"/>
      <c r="E185" s="138">
        <v>2</v>
      </c>
      <c r="F185" s="138">
        <v>2</v>
      </c>
      <c r="G185" s="138" t="s">
        <v>277</v>
      </c>
      <c r="H185" s="138" t="s">
        <v>277</v>
      </c>
      <c r="I185" s="138" t="s">
        <v>277</v>
      </c>
      <c r="J185" s="138" t="s">
        <v>277</v>
      </c>
      <c r="K185" s="138" t="s">
        <v>277</v>
      </c>
      <c r="L185" s="138" t="s">
        <v>277</v>
      </c>
      <c r="M185" s="80" t="s">
        <v>277</v>
      </c>
      <c r="N185" s="88" t="s">
        <v>277</v>
      </c>
      <c r="O185" s="285"/>
    </row>
    <row r="186" spans="1:15" ht="15" customHeight="1">
      <c r="A186" s="294"/>
      <c r="B186" s="324" t="s">
        <v>228</v>
      </c>
      <c r="C186" s="271" t="s">
        <v>276</v>
      </c>
      <c r="D186" s="271"/>
      <c r="E186" s="280" t="s">
        <v>54</v>
      </c>
      <c r="F186" s="280" t="s">
        <v>55</v>
      </c>
      <c r="G186" s="280" t="s">
        <v>352</v>
      </c>
      <c r="H186" s="280" t="s">
        <v>3</v>
      </c>
      <c r="I186" s="273" t="s">
        <v>236</v>
      </c>
      <c r="J186" s="273"/>
      <c r="K186" s="273"/>
      <c r="L186" s="273"/>
      <c r="M186" s="281" t="s">
        <v>56</v>
      </c>
      <c r="N186" s="281" t="s">
        <v>57</v>
      </c>
      <c r="O186" s="283"/>
    </row>
    <row r="187" spans="1:15" ht="22.5">
      <c r="A187" s="294"/>
      <c r="B187" s="324"/>
      <c r="C187" s="271"/>
      <c r="D187" s="271"/>
      <c r="E187" s="280"/>
      <c r="F187" s="280"/>
      <c r="G187" s="280"/>
      <c r="H187" s="280"/>
      <c r="I187" s="137" t="s">
        <v>232</v>
      </c>
      <c r="J187" s="137" t="s">
        <v>233</v>
      </c>
      <c r="K187" s="137" t="s">
        <v>234</v>
      </c>
      <c r="L187" s="137" t="s">
        <v>235</v>
      </c>
      <c r="M187" s="281"/>
      <c r="N187" s="281"/>
      <c r="O187" s="284"/>
    </row>
    <row r="188" spans="1:15">
      <c r="A188" s="295"/>
      <c r="B188" s="324"/>
      <c r="C188" s="271"/>
      <c r="D188" s="271"/>
      <c r="E188" s="138">
        <v>2</v>
      </c>
      <c r="F188" s="138">
        <v>2</v>
      </c>
      <c r="G188" s="138" t="s">
        <v>277</v>
      </c>
      <c r="H188" s="138" t="s">
        <v>277</v>
      </c>
      <c r="I188" s="138" t="s">
        <v>277</v>
      </c>
      <c r="J188" s="138" t="s">
        <v>277</v>
      </c>
      <c r="K188" s="138" t="s">
        <v>277</v>
      </c>
      <c r="L188" s="138" t="s">
        <v>277</v>
      </c>
      <c r="M188" s="80" t="s">
        <v>277</v>
      </c>
      <c r="N188" s="88" t="s">
        <v>277</v>
      </c>
      <c r="O188" s="285"/>
    </row>
    <row r="189" spans="1:15" ht="15" customHeight="1">
      <c r="A189" s="271" t="s">
        <v>335</v>
      </c>
      <c r="B189" s="326" t="s">
        <v>40</v>
      </c>
      <c r="C189" s="336" t="s">
        <v>276</v>
      </c>
      <c r="D189" s="143" t="s">
        <v>20</v>
      </c>
      <c r="E189" s="39">
        <f>E190+E191+E192+E193</f>
        <v>51999.999989999997</v>
      </c>
      <c r="F189" s="39">
        <f>F190+F191+F192+F193</f>
        <v>51999.999989999997</v>
      </c>
      <c r="G189" s="39">
        <f>G190+G191+G192+G193</f>
        <v>0</v>
      </c>
      <c r="H189" s="291">
        <f>H190+H192+H191+H193</f>
        <v>0</v>
      </c>
      <c r="I189" s="292"/>
      <c r="J189" s="292"/>
      <c r="K189" s="292"/>
      <c r="L189" s="292"/>
      <c r="M189" s="41">
        <f>M190+M191+M192+M193</f>
        <v>0</v>
      </c>
      <c r="N189" s="41">
        <f>N190+N191+N192+N193</f>
        <v>0</v>
      </c>
      <c r="O189" s="286" t="s">
        <v>282</v>
      </c>
    </row>
    <row r="190" spans="1:15" ht="22.5">
      <c r="A190" s="271"/>
      <c r="B190" s="326"/>
      <c r="C190" s="312"/>
      <c r="D190" s="143" t="s">
        <v>26</v>
      </c>
      <c r="E190" s="39">
        <f t="shared" ref="E190:E193" si="31">F190+G190+H190+M190+N190</f>
        <v>42053.5</v>
      </c>
      <c r="F190" s="39">
        <v>42053.5</v>
      </c>
      <c r="G190" s="39">
        <v>0</v>
      </c>
      <c r="H190" s="291">
        <v>0</v>
      </c>
      <c r="I190" s="291"/>
      <c r="J190" s="291"/>
      <c r="K190" s="291"/>
      <c r="L190" s="291"/>
      <c r="M190" s="41">
        <v>0</v>
      </c>
      <c r="N190" s="41">
        <v>0</v>
      </c>
      <c r="O190" s="287"/>
    </row>
    <row r="191" spans="1:15" ht="33.75">
      <c r="A191" s="271"/>
      <c r="B191" s="326"/>
      <c r="C191" s="312"/>
      <c r="D191" s="143" t="s">
        <v>1</v>
      </c>
      <c r="E191" s="39">
        <f t="shared" si="31"/>
        <v>4746.5</v>
      </c>
      <c r="F191" s="39">
        <v>4746.5</v>
      </c>
      <c r="G191" s="39">
        <v>0</v>
      </c>
      <c r="H191" s="291">
        <v>0</v>
      </c>
      <c r="I191" s="291"/>
      <c r="J191" s="291"/>
      <c r="K191" s="291"/>
      <c r="L191" s="291"/>
      <c r="M191" s="41">
        <v>0</v>
      </c>
      <c r="N191" s="41">
        <v>0</v>
      </c>
      <c r="O191" s="287"/>
    </row>
    <row r="192" spans="1:15" ht="33.75">
      <c r="A192" s="271"/>
      <c r="B192" s="326"/>
      <c r="C192" s="312"/>
      <c r="D192" s="143" t="s">
        <v>21</v>
      </c>
      <c r="E192" s="39">
        <f t="shared" si="31"/>
        <v>5199.9999900000003</v>
      </c>
      <c r="F192" s="39">
        <v>5199.9999900000003</v>
      </c>
      <c r="G192" s="39">
        <v>0</v>
      </c>
      <c r="H192" s="291">
        <v>0</v>
      </c>
      <c r="I192" s="291"/>
      <c r="J192" s="291"/>
      <c r="K192" s="291"/>
      <c r="L192" s="291"/>
      <c r="M192" s="41">
        <v>0</v>
      </c>
      <c r="N192" s="41">
        <v>0</v>
      </c>
      <c r="O192" s="287"/>
    </row>
    <row r="193" spans="1:15" ht="22.5">
      <c r="A193" s="271"/>
      <c r="B193" s="326"/>
      <c r="C193" s="337"/>
      <c r="D193" s="143" t="s">
        <v>2</v>
      </c>
      <c r="E193" s="39">
        <f t="shared" si="31"/>
        <v>0</v>
      </c>
      <c r="F193" s="40">
        <v>0</v>
      </c>
      <c r="G193" s="40">
        <v>0</v>
      </c>
      <c r="H193" s="291">
        <v>0</v>
      </c>
      <c r="I193" s="291"/>
      <c r="J193" s="291"/>
      <c r="K193" s="291"/>
      <c r="L193" s="291"/>
      <c r="M193" s="41">
        <v>0</v>
      </c>
      <c r="N193" s="41">
        <v>0</v>
      </c>
      <c r="O193" s="288"/>
    </row>
    <row r="194" spans="1:15" ht="15" customHeight="1">
      <c r="A194" s="271"/>
      <c r="B194" s="324" t="s">
        <v>229</v>
      </c>
      <c r="C194" s="271" t="s">
        <v>276</v>
      </c>
      <c r="D194" s="271"/>
      <c r="E194" s="280" t="s">
        <v>54</v>
      </c>
      <c r="F194" s="280" t="s">
        <v>55</v>
      </c>
      <c r="G194" s="280" t="s">
        <v>352</v>
      </c>
      <c r="H194" s="280" t="s">
        <v>3</v>
      </c>
      <c r="I194" s="273" t="s">
        <v>236</v>
      </c>
      <c r="J194" s="273"/>
      <c r="K194" s="273"/>
      <c r="L194" s="273"/>
      <c r="M194" s="281" t="s">
        <v>56</v>
      </c>
      <c r="N194" s="281" t="s">
        <v>57</v>
      </c>
      <c r="O194" s="283"/>
    </row>
    <row r="195" spans="1:15" ht="22.5">
      <c r="A195" s="271"/>
      <c r="B195" s="324"/>
      <c r="C195" s="271"/>
      <c r="D195" s="271"/>
      <c r="E195" s="280"/>
      <c r="F195" s="280"/>
      <c r="G195" s="280"/>
      <c r="H195" s="280"/>
      <c r="I195" s="137" t="s">
        <v>232</v>
      </c>
      <c r="J195" s="137" t="s">
        <v>233</v>
      </c>
      <c r="K195" s="137" t="s">
        <v>234</v>
      </c>
      <c r="L195" s="137" t="s">
        <v>235</v>
      </c>
      <c r="M195" s="281"/>
      <c r="N195" s="281"/>
      <c r="O195" s="284"/>
    </row>
    <row r="196" spans="1:15" ht="14.25" customHeight="1">
      <c r="A196" s="271"/>
      <c r="B196" s="324"/>
      <c r="C196" s="271"/>
      <c r="D196" s="271"/>
      <c r="E196" s="138">
        <v>2</v>
      </c>
      <c r="F196" s="138">
        <v>2</v>
      </c>
      <c r="G196" s="138" t="s">
        <v>277</v>
      </c>
      <c r="H196" s="138" t="s">
        <v>277</v>
      </c>
      <c r="I196" s="138" t="s">
        <v>277</v>
      </c>
      <c r="J196" s="138" t="s">
        <v>277</v>
      </c>
      <c r="K196" s="138" t="s">
        <v>277</v>
      </c>
      <c r="L196" s="138" t="s">
        <v>277</v>
      </c>
      <c r="M196" s="80" t="s">
        <v>277</v>
      </c>
      <c r="N196" s="88" t="s">
        <v>277</v>
      </c>
      <c r="O196" s="285"/>
    </row>
    <row r="197" spans="1:15" ht="15" customHeight="1">
      <c r="A197" s="271" t="s">
        <v>336</v>
      </c>
      <c r="B197" s="326" t="s">
        <v>41</v>
      </c>
      <c r="C197" s="286" t="s">
        <v>276</v>
      </c>
      <c r="D197" s="143" t="s">
        <v>20</v>
      </c>
      <c r="E197" s="39">
        <f>E198+E199+E200+E201</f>
        <v>54021.74</v>
      </c>
      <c r="F197" s="39">
        <f>F198+F199+F200+F201</f>
        <v>54021.74</v>
      </c>
      <c r="G197" s="39">
        <f>G198+G199+G200+G201</f>
        <v>0</v>
      </c>
      <c r="H197" s="291">
        <f>H198+H199+H200+H201</f>
        <v>0</v>
      </c>
      <c r="I197" s="292"/>
      <c r="J197" s="292"/>
      <c r="K197" s="292"/>
      <c r="L197" s="292"/>
      <c r="M197" s="41">
        <f>M198+M199+M200+M201</f>
        <v>0</v>
      </c>
      <c r="N197" s="41">
        <f>N198+N199+N200+N201</f>
        <v>0</v>
      </c>
      <c r="O197" s="286" t="s">
        <v>282</v>
      </c>
    </row>
    <row r="198" spans="1:15" ht="22.5">
      <c r="A198" s="271"/>
      <c r="B198" s="326"/>
      <c r="C198" s="287"/>
      <c r="D198" s="143" t="s">
        <v>26</v>
      </c>
      <c r="E198" s="39">
        <f t="shared" ref="E198:E201" si="32">F198+G198+H198+M198+N198</f>
        <v>48619.56</v>
      </c>
      <c r="F198" s="39">
        <v>48619.56</v>
      </c>
      <c r="G198" s="39">
        <v>0</v>
      </c>
      <c r="H198" s="291">
        <v>0</v>
      </c>
      <c r="I198" s="291"/>
      <c r="J198" s="291"/>
      <c r="K198" s="291"/>
      <c r="L198" s="291"/>
      <c r="M198" s="41">
        <v>0</v>
      </c>
      <c r="N198" s="41">
        <v>0</v>
      </c>
      <c r="O198" s="287"/>
    </row>
    <row r="199" spans="1:15" ht="33.75">
      <c r="A199" s="271"/>
      <c r="B199" s="326"/>
      <c r="C199" s="287"/>
      <c r="D199" s="143" t="s">
        <v>1</v>
      </c>
      <c r="E199" s="39">
        <f t="shared" si="32"/>
        <v>0</v>
      </c>
      <c r="F199" s="40">
        <v>0</v>
      </c>
      <c r="G199" s="40">
        <v>0</v>
      </c>
      <c r="H199" s="291">
        <v>0</v>
      </c>
      <c r="I199" s="291"/>
      <c r="J199" s="291"/>
      <c r="K199" s="291"/>
      <c r="L199" s="291"/>
      <c r="M199" s="41">
        <v>0</v>
      </c>
      <c r="N199" s="41">
        <v>0</v>
      </c>
      <c r="O199" s="287"/>
    </row>
    <row r="200" spans="1:15" ht="33.75">
      <c r="A200" s="271"/>
      <c r="B200" s="326"/>
      <c r="C200" s="287"/>
      <c r="D200" s="143" t="s">
        <v>21</v>
      </c>
      <c r="E200" s="39">
        <f t="shared" si="32"/>
        <v>5402.18</v>
      </c>
      <c r="F200" s="39">
        <v>5402.18</v>
      </c>
      <c r="G200" s="39">
        <v>0</v>
      </c>
      <c r="H200" s="291">
        <v>0</v>
      </c>
      <c r="I200" s="291"/>
      <c r="J200" s="291"/>
      <c r="K200" s="291"/>
      <c r="L200" s="291"/>
      <c r="M200" s="41">
        <v>0</v>
      </c>
      <c r="N200" s="41">
        <v>0</v>
      </c>
      <c r="O200" s="287"/>
    </row>
    <row r="201" spans="1:15" ht="22.5">
      <c r="A201" s="271"/>
      <c r="B201" s="326"/>
      <c r="C201" s="288"/>
      <c r="D201" s="143" t="s">
        <v>2</v>
      </c>
      <c r="E201" s="39">
        <f t="shared" si="32"/>
        <v>0</v>
      </c>
      <c r="F201" s="40">
        <v>0</v>
      </c>
      <c r="G201" s="40">
        <v>0</v>
      </c>
      <c r="H201" s="291">
        <v>0</v>
      </c>
      <c r="I201" s="291"/>
      <c r="J201" s="291"/>
      <c r="K201" s="291"/>
      <c r="L201" s="291"/>
      <c r="M201" s="41">
        <v>0</v>
      </c>
      <c r="N201" s="41">
        <v>0</v>
      </c>
      <c r="O201" s="288"/>
    </row>
    <row r="202" spans="1:15" ht="15" customHeight="1">
      <c r="A202" s="271"/>
      <c r="B202" s="324" t="s">
        <v>230</v>
      </c>
      <c r="C202" s="271" t="s">
        <v>276</v>
      </c>
      <c r="D202" s="271"/>
      <c r="E202" s="280" t="s">
        <v>54</v>
      </c>
      <c r="F202" s="280" t="s">
        <v>55</v>
      </c>
      <c r="G202" s="280" t="s">
        <v>352</v>
      </c>
      <c r="H202" s="280" t="s">
        <v>3</v>
      </c>
      <c r="I202" s="273" t="s">
        <v>236</v>
      </c>
      <c r="J202" s="273"/>
      <c r="K202" s="273"/>
      <c r="L202" s="273"/>
      <c r="M202" s="281" t="s">
        <v>56</v>
      </c>
      <c r="N202" s="281" t="s">
        <v>57</v>
      </c>
      <c r="O202" s="283"/>
    </row>
    <row r="203" spans="1:15" ht="22.5">
      <c r="A203" s="271"/>
      <c r="B203" s="324"/>
      <c r="C203" s="271"/>
      <c r="D203" s="271"/>
      <c r="E203" s="280"/>
      <c r="F203" s="280"/>
      <c r="G203" s="280"/>
      <c r="H203" s="280"/>
      <c r="I203" s="137" t="s">
        <v>232</v>
      </c>
      <c r="J203" s="137" t="s">
        <v>233</v>
      </c>
      <c r="K203" s="137" t="s">
        <v>234</v>
      </c>
      <c r="L203" s="137" t="s">
        <v>235</v>
      </c>
      <c r="M203" s="281"/>
      <c r="N203" s="281"/>
      <c r="O203" s="284"/>
    </row>
    <row r="204" spans="1:15">
      <c r="A204" s="271"/>
      <c r="B204" s="324"/>
      <c r="C204" s="271"/>
      <c r="D204" s="271"/>
      <c r="E204" s="138">
        <v>2</v>
      </c>
      <c r="F204" s="138">
        <v>2</v>
      </c>
      <c r="G204" s="138" t="s">
        <v>277</v>
      </c>
      <c r="H204" s="138" t="s">
        <v>277</v>
      </c>
      <c r="I204" s="138" t="s">
        <v>277</v>
      </c>
      <c r="J204" s="138" t="s">
        <v>277</v>
      </c>
      <c r="K204" s="138" t="s">
        <v>277</v>
      </c>
      <c r="L204" s="138" t="s">
        <v>277</v>
      </c>
      <c r="M204" s="80" t="s">
        <v>277</v>
      </c>
      <c r="N204" s="88" t="s">
        <v>277</v>
      </c>
      <c r="O204" s="285"/>
    </row>
    <row r="205" spans="1:15" ht="15" customHeight="1">
      <c r="A205" s="271" t="s">
        <v>337</v>
      </c>
      <c r="B205" s="326" t="s">
        <v>42</v>
      </c>
      <c r="C205" s="286" t="s">
        <v>276</v>
      </c>
      <c r="D205" s="143" t="s">
        <v>20</v>
      </c>
      <c r="E205" s="43">
        <f>E206+E207+E208+E209</f>
        <v>27822.93994</v>
      </c>
      <c r="F205" s="43">
        <f>F206+F207+F208+F209</f>
        <v>27822.93994</v>
      </c>
      <c r="G205" s="39">
        <f>G206+G207+G208+G209</f>
        <v>0</v>
      </c>
      <c r="H205" s="291">
        <f>H206+H207+H208+H209</f>
        <v>0</v>
      </c>
      <c r="I205" s="292"/>
      <c r="J205" s="292"/>
      <c r="K205" s="292"/>
      <c r="L205" s="292"/>
      <c r="M205" s="41">
        <f>M206+M207+M208+M209</f>
        <v>0</v>
      </c>
      <c r="N205" s="41">
        <f>N206+N207+N208+N209</f>
        <v>0</v>
      </c>
      <c r="O205" s="286" t="s">
        <v>282</v>
      </c>
    </row>
    <row r="206" spans="1:15" ht="22.5">
      <c r="A206" s="271"/>
      <c r="B206" s="326"/>
      <c r="C206" s="287"/>
      <c r="D206" s="143" t="s">
        <v>26</v>
      </c>
      <c r="E206" s="39">
        <f t="shared" ref="E206:E209" si="33">F206+G206+H206+M206+N206</f>
        <v>25040.555</v>
      </c>
      <c r="F206" s="39">
        <v>25040.555</v>
      </c>
      <c r="G206" s="39">
        <v>0</v>
      </c>
      <c r="H206" s="291">
        <v>0</v>
      </c>
      <c r="I206" s="291"/>
      <c r="J206" s="291"/>
      <c r="K206" s="291"/>
      <c r="L206" s="291"/>
      <c r="M206" s="41">
        <v>0</v>
      </c>
      <c r="N206" s="41">
        <v>0</v>
      </c>
      <c r="O206" s="287"/>
    </row>
    <row r="207" spans="1:15" ht="33.75">
      <c r="A207" s="271"/>
      <c r="B207" s="326"/>
      <c r="C207" s="287"/>
      <c r="D207" s="143" t="s">
        <v>1</v>
      </c>
      <c r="E207" s="39">
        <f t="shared" si="33"/>
        <v>0</v>
      </c>
      <c r="F207" s="40">
        <v>0</v>
      </c>
      <c r="G207" s="39">
        <v>0</v>
      </c>
      <c r="H207" s="291">
        <v>0</v>
      </c>
      <c r="I207" s="291"/>
      <c r="J207" s="291"/>
      <c r="K207" s="291"/>
      <c r="L207" s="291"/>
      <c r="M207" s="41">
        <v>0</v>
      </c>
      <c r="N207" s="41">
        <v>0</v>
      </c>
      <c r="O207" s="287"/>
    </row>
    <row r="208" spans="1:15" ht="33.75">
      <c r="A208" s="271"/>
      <c r="B208" s="326"/>
      <c r="C208" s="287"/>
      <c r="D208" s="143" t="s">
        <v>21</v>
      </c>
      <c r="E208" s="39">
        <f t="shared" si="33"/>
        <v>2782.3849399999999</v>
      </c>
      <c r="F208" s="39">
        <v>2782.3849399999999</v>
      </c>
      <c r="G208" s="39">
        <v>0</v>
      </c>
      <c r="H208" s="291">
        <v>0</v>
      </c>
      <c r="I208" s="291"/>
      <c r="J208" s="291"/>
      <c r="K208" s="291"/>
      <c r="L208" s="291"/>
      <c r="M208" s="41">
        <v>0</v>
      </c>
      <c r="N208" s="41">
        <v>0</v>
      </c>
      <c r="O208" s="287"/>
    </row>
    <row r="209" spans="1:15" ht="22.5">
      <c r="A209" s="271"/>
      <c r="B209" s="326"/>
      <c r="C209" s="288"/>
      <c r="D209" s="143" t="s">
        <v>2</v>
      </c>
      <c r="E209" s="39">
        <f t="shared" si="33"/>
        <v>0</v>
      </c>
      <c r="F209" s="40">
        <v>0</v>
      </c>
      <c r="G209" s="40">
        <v>0</v>
      </c>
      <c r="H209" s="291">
        <v>0</v>
      </c>
      <c r="I209" s="291"/>
      <c r="J209" s="291"/>
      <c r="K209" s="291"/>
      <c r="L209" s="291"/>
      <c r="M209" s="41">
        <v>0</v>
      </c>
      <c r="N209" s="41">
        <v>0</v>
      </c>
      <c r="O209" s="288"/>
    </row>
    <row r="210" spans="1:15" ht="15" customHeight="1">
      <c r="A210" s="271"/>
      <c r="B210" s="324" t="s">
        <v>231</v>
      </c>
      <c r="C210" s="271" t="s">
        <v>276</v>
      </c>
      <c r="D210" s="271"/>
      <c r="E210" s="280" t="s">
        <v>54</v>
      </c>
      <c r="F210" s="280" t="s">
        <v>55</v>
      </c>
      <c r="G210" s="280" t="s">
        <v>352</v>
      </c>
      <c r="H210" s="280" t="s">
        <v>3</v>
      </c>
      <c r="I210" s="273" t="s">
        <v>236</v>
      </c>
      <c r="J210" s="273"/>
      <c r="K210" s="273"/>
      <c r="L210" s="273"/>
      <c r="M210" s="281" t="s">
        <v>56</v>
      </c>
      <c r="N210" s="281" t="s">
        <v>57</v>
      </c>
      <c r="O210" s="283"/>
    </row>
    <row r="211" spans="1:15" ht="22.5">
      <c r="A211" s="271"/>
      <c r="B211" s="324"/>
      <c r="C211" s="271"/>
      <c r="D211" s="271"/>
      <c r="E211" s="280"/>
      <c r="F211" s="280"/>
      <c r="G211" s="280"/>
      <c r="H211" s="280"/>
      <c r="I211" s="137" t="s">
        <v>232</v>
      </c>
      <c r="J211" s="137" t="s">
        <v>233</v>
      </c>
      <c r="K211" s="137" t="s">
        <v>234</v>
      </c>
      <c r="L211" s="137" t="s">
        <v>235</v>
      </c>
      <c r="M211" s="281"/>
      <c r="N211" s="281"/>
      <c r="O211" s="284"/>
    </row>
    <row r="212" spans="1:15">
      <c r="A212" s="271"/>
      <c r="B212" s="324"/>
      <c r="C212" s="271"/>
      <c r="D212" s="271"/>
      <c r="E212" s="138">
        <v>2</v>
      </c>
      <c r="F212" s="138">
        <v>2</v>
      </c>
      <c r="G212" s="138" t="s">
        <v>277</v>
      </c>
      <c r="H212" s="138" t="s">
        <v>277</v>
      </c>
      <c r="I212" s="138" t="s">
        <v>277</v>
      </c>
      <c r="J212" s="138" t="s">
        <v>277</v>
      </c>
      <c r="K212" s="138" t="s">
        <v>277</v>
      </c>
      <c r="L212" s="138" t="s">
        <v>277</v>
      </c>
      <c r="M212" s="80" t="s">
        <v>277</v>
      </c>
      <c r="N212" s="88" t="s">
        <v>277</v>
      </c>
      <c r="O212" s="285"/>
    </row>
    <row r="213" spans="1:15" ht="15" customHeight="1">
      <c r="A213" s="293" t="s">
        <v>48</v>
      </c>
      <c r="B213" s="375" t="s">
        <v>205</v>
      </c>
      <c r="C213" s="293" t="s">
        <v>276</v>
      </c>
      <c r="D213" s="143" t="s">
        <v>20</v>
      </c>
      <c r="E213" s="44">
        <f>E214+E215+E216+E217</f>
        <v>2106.1</v>
      </c>
      <c r="F213" s="44">
        <f>F214+F215+F216+F217</f>
        <v>849.7</v>
      </c>
      <c r="G213" s="44">
        <f>G214+G215+G216+G217</f>
        <v>1256.4000000000001</v>
      </c>
      <c r="H213" s="321">
        <f>H214+H215+H216+H217</f>
        <v>0</v>
      </c>
      <c r="I213" s="322"/>
      <c r="J213" s="322"/>
      <c r="K213" s="322"/>
      <c r="L213" s="323"/>
      <c r="M213" s="49">
        <f>M214+M215+M216+M217</f>
        <v>0</v>
      </c>
      <c r="N213" s="49">
        <f>N214+N215+N216+N217</f>
        <v>0</v>
      </c>
      <c r="O213" s="275" t="s">
        <v>278</v>
      </c>
    </row>
    <row r="214" spans="1:15" ht="22.5">
      <c r="A214" s="294"/>
      <c r="B214" s="376"/>
      <c r="C214" s="294"/>
      <c r="D214" s="143" t="s">
        <v>26</v>
      </c>
      <c r="E214" s="39">
        <f t="shared" ref="E214:E222" si="34">F214+G214+H214+M214+N214</f>
        <v>526.52500000000009</v>
      </c>
      <c r="F214" s="40">
        <v>212.42500000000001</v>
      </c>
      <c r="G214" s="40">
        <f>G219</f>
        <v>314.10000000000002</v>
      </c>
      <c r="H214" s="296">
        <f>H219</f>
        <v>0</v>
      </c>
      <c r="I214" s="313"/>
      <c r="J214" s="313"/>
      <c r="K214" s="313"/>
      <c r="L214" s="314"/>
      <c r="M214" s="42">
        <f t="shared" ref="M214:N214" si="35">M219</f>
        <v>0</v>
      </c>
      <c r="N214" s="42">
        <f t="shared" si="35"/>
        <v>0</v>
      </c>
      <c r="O214" s="276"/>
    </row>
    <row r="215" spans="1:15" ht="33.75">
      <c r="A215" s="294"/>
      <c r="B215" s="376"/>
      <c r="C215" s="294"/>
      <c r="D215" s="143" t="s">
        <v>1</v>
      </c>
      <c r="E215" s="39">
        <f t="shared" si="34"/>
        <v>1579.5749999999998</v>
      </c>
      <c r="F215" s="40">
        <v>637.27499999999998</v>
      </c>
      <c r="G215" s="138">
        <f>G220</f>
        <v>942.3</v>
      </c>
      <c r="H215" s="296">
        <f>H220</f>
        <v>0</v>
      </c>
      <c r="I215" s="313"/>
      <c r="J215" s="313"/>
      <c r="K215" s="313"/>
      <c r="L215" s="314"/>
      <c r="M215" s="42">
        <f>M220</f>
        <v>0</v>
      </c>
      <c r="N215" s="42">
        <f>N220</f>
        <v>0</v>
      </c>
      <c r="O215" s="276"/>
    </row>
    <row r="216" spans="1:15" ht="33.75">
      <c r="A216" s="294"/>
      <c r="B216" s="376"/>
      <c r="C216" s="294"/>
      <c r="D216" s="143" t="s">
        <v>21</v>
      </c>
      <c r="E216" s="39">
        <f t="shared" si="34"/>
        <v>0</v>
      </c>
      <c r="F216" s="40">
        <v>0</v>
      </c>
      <c r="G216" s="40">
        <v>0</v>
      </c>
      <c r="H216" s="296">
        <f>H221</f>
        <v>0</v>
      </c>
      <c r="I216" s="313"/>
      <c r="J216" s="313"/>
      <c r="K216" s="313"/>
      <c r="L216" s="314"/>
      <c r="M216" s="42">
        <f>M221</f>
        <v>0</v>
      </c>
      <c r="N216" s="42">
        <f>N221</f>
        <v>0</v>
      </c>
      <c r="O216" s="276"/>
    </row>
    <row r="217" spans="1:15" ht="24.75" customHeight="1">
      <c r="A217" s="295"/>
      <c r="B217" s="377"/>
      <c r="C217" s="295"/>
      <c r="D217" s="143" t="s">
        <v>2</v>
      </c>
      <c r="E217" s="39">
        <f t="shared" si="34"/>
        <v>0</v>
      </c>
      <c r="F217" s="40">
        <v>0</v>
      </c>
      <c r="G217" s="40">
        <v>0</v>
      </c>
      <c r="H217" s="296">
        <v>0</v>
      </c>
      <c r="I217" s="313"/>
      <c r="J217" s="313"/>
      <c r="K217" s="313"/>
      <c r="L217" s="314"/>
      <c r="M217" s="42">
        <v>0</v>
      </c>
      <c r="N217" s="42">
        <v>0</v>
      </c>
      <c r="O217" s="277"/>
    </row>
    <row r="218" spans="1:15" ht="15" customHeight="1">
      <c r="A218" s="293" t="s">
        <v>49</v>
      </c>
      <c r="B218" s="375" t="s">
        <v>223</v>
      </c>
      <c r="C218" s="293" t="s">
        <v>276</v>
      </c>
      <c r="D218" s="143" t="s">
        <v>20</v>
      </c>
      <c r="E218" s="39">
        <f>E219+E220+E221+E222</f>
        <v>2106.1</v>
      </c>
      <c r="F218" s="40">
        <f>F219+F220+F221+F222</f>
        <v>849.7</v>
      </c>
      <c r="G218" s="40">
        <f>G219+G220+G221+G222</f>
        <v>1256.4000000000001</v>
      </c>
      <c r="H218" s="296">
        <f>H219+H220+H221+H222</f>
        <v>0</v>
      </c>
      <c r="I218" s="313"/>
      <c r="J218" s="313"/>
      <c r="K218" s="313"/>
      <c r="L218" s="314"/>
      <c r="M218" s="39">
        <f>M219+M220+M221+M222</f>
        <v>0</v>
      </c>
      <c r="N218" s="39">
        <f>N219+N220+N221+N222</f>
        <v>0</v>
      </c>
      <c r="O218" s="312" t="s">
        <v>278</v>
      </c>
    </row>
    <row r="219" spans="1:15" ht="22.5">
      <c r="A219" s="294"/>
      <c r="B219" s="376"/>
      <c r="C219" s="294"/>
      <c r="D219" s="143" t="s">
        <v>26</v>
      </c>
      <c r="E219" s="39">
        <f t="shared" si="34"/>
        <v>526.52500000000009</v>
      </c>
      <c r="F219" s="40">
        <v>212.42500000000001</v>
      </c>
      <c r="G219" s="40">
        <v>314.10000000000002</v>
      </c>
      <c r="H219" s="296">
        <v>0</v>
      </c>
      <c r="I219" s="313"/>
      <c r="J219" s="313"/>
      <c r="K219" s="313"/>
      <c r="L219" s="314"/>
      <c r="M219" s="39">
        <v>0</v>
      </c>
      <c r="N219" s="39">
        <v>0</v>
      </c>
      <c r="O219" s="287"/>
    </row>
    <row r="220" spans="1:15" ht="33.75">
      <c r="A220" s="294"/>
      <c r="B220" s="376"/>
      <c r="C220" s="294"/>
      <c r="D220" s="143" t="s">
        <v>1</v>
      </c>
      <c r="E220" s="39">
        <f t="shared" si="34"/>
        <v>1579.5749999999998</v>
      </c>
      <c r="F220" s="40">
        <v>637.27499999999998</v>
      </c>
      <c r="G220" s="138">
        <v>942.3</v>
      </c>
      <c r="H220" s="296">
        <v>0</v>
      </c>
      <c r="I220" s="313"/>
      <c r="J220" s="313"/>
      <c r="K220" s="313"/>
      <c r="L220" s="314"/>
      <c r="M220" s="39">
        <v>0</v>
      </c>
      <c r="N220" s="39">
        <v>0</v>
      </c>
      <c r="O220" s="287"/>
    </row>
    <row r="221" spans="1:15" ht="15" customHeight="1">
      <c r="A221" s="294"/>
      <c r="B221" s="376"/>
      <c r="C221" s="294"/>
      <c r="D221" s="143" t="s">
        <v>21</v>
      </c>
      <c r="E221" s="39">
        <f t="shared" si="34"/>
        <v>0</v>
      </c>
      <c r="F221" s="40">
        <v>0</v>
      </c>
      <c r="G221" s="40">
        <v>0</v>
      </c>
      <c r="H221" s="296">
        <v>0</v>
      </c>
      <c r="I221" s="313"/>
      <c r="J221" s="313"/>
      <c r="K221" s="313"/>
      <c r="L221" s="314"/>
      <c r="M221" s="39">
        <v>0</v>
      </c>
      <c r="N221" s="39">
        <v>0</v>
      </c>
      <c r="O221" s="287"/>
    </row>
    <row r="222" spans="1:15" ht="22.5">
      <c r="A222" s="294"/>
      <c r="B222" s="377"/>
      <c r="C222" s="295"/>
      <c r="D222" s="143" t="s">
        <v>2</v>
      </c>
      <c r="E222" s="39">
        <f t="shared" si="34"/>
        <v>0</v>
      </c>
      <c r="F222" s="40">
        <v>0</v>
      </c>
      <c r="G222" s="40">
        <v>0</v>
      </c>
      <c r="H222" s="299">
        <v>0</v>
      </c>
      <c r="I222" s="300"/>
      <c r="J222" s="300"/>
      <c r="K222" s="300"/>
      <c r="L222" s="301"/>
      <c r="M222" s="40">
        <v>0</v>
      </c>
      <c r="N222" s="40">
        <v>0</v>
      </c>
      <c r="O222" s="288"/>
    </row>
    <row r="223" spans="1:15">
      <c r="A223" s="294"/>
      <c r="B223" s="320" t="s">
        <v>238</v>
      </c>
      <c r="C223" s="271" t="s">
        <v>276</v>
      </c>
      <c r="D223" s="271"/>
      <c r="E223" s="280" t="s">
        <v>54</v>
      </c>
      <c r="F223" s="280" t="s">
        <v>55</v>
      </c>
      <c r="G223" s="280" t="s">
        <v>352</v>
      </c>
      <c r="H223" s="280" t="s">
        <v>3</v>
      </c>
      <c r="I223" s="273" t="s">
        <v>236</v>
      </c>
      <c r="J223" s="273"/>
      <c r="K223" s="273"/>
      <c r="L223" s="273"/>
      <c r="M223" s="280" t="s">
        <v>56</v>
      </c>
      <c r="N223" s="280" t="s">
        <v>57</v>
      </c>
      <c r="O223" s="283"/>
    </row>
    <row r="224" spans="1:15" ht="22.5">
      <c r="A224" s="294"/>
      <c r="B224" s="320"/>
      <c r="C224" s="271"/>
      <c r="D224" s="271"/>
      <c r="E224" s="280"/>
      <c r="F224" s="280"/>
      <c r="G224" s="280"/>
      <c r="H224" s="280"/>
      <c r="I224" s="137" t="s">
        <v>232</v>
      </c>
      <c r="J224" s="137" t="s">
        <v>233</v>
      </c>
      <c r="K224" s="137" t="s">
        <v>234</v>
      </c>
      <c r="L224" s="137" t="s">
        <v>235</v>
      </c>
      <c r="M224" s="280"/>
      <c r="N224" s="280"/>
      <c r="O224" s="284"/>
    </row>
    <row r="225" spans="1:15" ht="45.75" customHeight="1">
      <c r="A225" s="295"/>
      <c r="B225" s="320"/>
      <c r="C225" s="271"/>
      <c r="D225" s="271"/>
      <c r="E225" s="138">
        <v>9</v>
      </c>
      <c r="F225" s="138">
        <v>2</v>
      </c>
      <c r="G225" s="138">
        <v>2</v>
      </c>
      <c r="H225" s="160">
        <v>5</v>
      </c>
      <c r="I225" s="160">
        <v>5</v>
      </c>
      <c r="J225" s="160">
        <v>5</v>
      </c>
      <c r="K225" s="160">
        <v>5</v>
      </c>
      <c r="L225" s="160">
        <v>5</v>
      </c>
      <c r="M225" s="93" t="s">
        <v>277</v>
      </c>
      <c r="N225" s="93" t="s">
        <v>277</v>
      </c>
      <c r="O225" s="285"/>
    </row>
    <row r="226" spans="1:15" ht="24" customHeight="1">
      <c r="A226" s="271" t="s">
        <v>155</v>
      </c>
      <c r="B226" s="326" t="s">
        <v>358</v>
      </c>
      <c r="C226" s="286" t="s">
        <v>276</v>
      </c>
      <c r="D226" s="143" t="s">
        <v>20</v>
      </c>
      <c r="E226" s="44">
        <f>E227+E228+E229+E230</f>
        <v>2527.65</v>
      </c>
      <c r="F226" s="45">
        <f>F227+F228+F229+F230</f>
        <v>0</v>
      </c>
      <c r="G226" s="45">
        <f>G227+G228+G229+G230</f>
        <v>0</v>
      </c>
      <c r="H226" s="289">
        <f>H227+H228+H229+H230</f>
        <v>2527.65</v>
      </c>
      <c r="I226" s="290"/>
      <c r="J226" s="290"/>
      <c r="K226" s="290"/>
      <c r="L226" s="290"/>
      <c r="M226" s="51">
        <f>M227+M228+M229+M230</f>
        <v>0</v>
      </c>
      <c r="N226" s="51">
        <f>N227+N228+N229+N230</f>
        <v>0</v>
      </c>
      <c r="O226" s="275" t="s">
        <v>278</v>
      </c>
    </row>
    <row r="227" spans="1:15" ht="20.25" customHeight="1">
      <c r="A227" s="271"/>
      <c r="B227" s="326"/>
      <c r="C227" s="287"/>
      <c r="D227" s="143" t="s">
        <v>26</v>
      </c>
      <c r="E227" s="39">
        <f t="shared" ref="E227:E235" si="36">F227+G227+H227+M227+N227</f>
        <v>640.58000000000004</v>
      </c>
      <c r="F227" s="40">
        <f t="shared" ref="F227:H229" si="37">F232</f>
        <v>0</v>
      </c>
      <c r="G227" s="40">
        <f t="shared" si="37"/>
        <v>0</v>
      </c>
      <c r="H227" s="291">
        <f t="shared" si="37"/>
        <v>640.58000000000004</v>
      </c>
      <c r="I227" s="292"/>
      <c r="J227" s="292"/>
      <c r="K227" s="292"/>
      <c r="L227" s="292"/>
      <c r="M227" s="41">
        <f t="shared" ref="M227:N229" si="38">M232</f>
        <v>0</v>
      </c>
      <c r="N227" s="41">
        <f t="shared" si="38"/>
        <v>0</v>
      </c>
      <c r="O227" s="276"/>
    </row>
    <row r="228" spans="1:15" ht="33.75">
      <c r="A228" s="271"/>
      <c r="B228" s="326"/>
      <c r="C228" s="287"/>
      <c r="D228" s="143" t="s">
        <v>1</v>
      </c>
      <c r="E228" s="39">
        <f t="shared" si="36"/>
        <v>1823.02</v>
      </c>
      <c r="F228" s="40">
        <f t="shared" si="37"/>
        <v>0</v>
      </c>
      <c r="G228" s="40">
        <f t="shared" si="37"/>
        <v>0</v>
      </c>
      <c r="H228" s="274">
        <f t="shared" si="37"/>
        <v>1823.02</v>
      </c>
      <c r="I228" s="292"/>
      <c r="J228" s="292"/>
      <c r="K228" s="292"/>
      <c r="L228" s="292"/>
      <c r="M228" s="41">
        <f t="shared" si="38"/>
        <v>0</v>
      </c>
      <c r="N228" s="41">
        <f t="shared" si="38"/>
        <v>0</v>
      </c>
      <c r="O228" s="276"/>
    </row>
    <row r="229" spans="1:15" ht="33.75">
      <c r="A229" s="271"/>
      <c r="B229" s="326"/>
      <c r="C229" s="287"/>
      <c r="D229" s="143" t="s">
        <v>21</v>
      </c>
      <c r="E229" s="39">
        <f t="shared" si="36"/>
        <v>64.05</v>
      </c>
      <c r="F229" s="40">
        <f t="shared" si="37"/>
        <v>0</v>
      </c>
      <c r="G229" s="40">
        <f t="shared" si="37"/>
        <v>0</v>
      </c>
      <c r="H229" s="291">
        <f t="shared" si="37"/>
        <v>64.05</v>
      </c>
      <c r="I229" s="292"/>
      <c r="J229" s="292"/>
      <c r="K229" s="292"/>
      <c r="L229" s="292"/>
      <c r="M229" s="41">
        <f t="shared" si="38"/>
        <v>0</v>
      </c>
      <c r="N229" s="41">
        <f t="shared" si="38"/>
        <v>0</v>
      </c>
      <c r="O229" s="276"/>
    </row>
    <row r="230" spans="1:15" ht="22.5">
      <c r="A230" s="271"/>
      <c r="B230" s="326"/>
      <c r="C230" s="288"/>
      <c r="D230" s="143" t="s">
        <v>2</v>
      </c>
      <c r="E230" s="39">
        <f t="shared" si="36"/>
        <v>0</v>
      </c>
      <c r="F230" s="40">
        <v>0</v>
      </c>
      <c r="G230" s="40">
        <v>0</v>
      </c>
      <c r="H230" s="291">
        <v>0</v>
      </c>
      <c r="I230" s="291"/>
      <c r="J230" s="291"/>
      <c r="K230" s="291"/>
      <c r="L230" s="291"/>
      <c r="M230" s="41">
        <v>0</v>
      </c>
      <c r="N230" s="41">
        <v>0</v>
      </c>
      <c r="O230" s="277"/>
    </row>
    <row r="231" spans="1:15" ht="23.25" customHeight="1">
      <c r="A231" s="271" t="s">
        <v>357</v>
      </c>
      <c r="B231" s="326" t="s">
        <v>359</v>
      </c>
      <c r="C231" s="286" t="s">
        <v>276</v>
      </c>
      <c r="D231" s="143" t="s">
        <v>20</v>
      </c>
      <c r="E231" s="43">
        <f>E232+E233+E234+E235</f>
        <v>2527.65</v>
      </c>
      <c r="F231" s="40">
        <f>F232+F233+F234+F235</f>
        <v>0</v>
      </c>
      <c r="G231" s="40">
        <f>G232+G233+G234+G235</f>
        <v>0</v>
      </c>
      <c r="H231" s="274">
        <f>H232+H233+H234+H235</f>
        <v>2527.65</v>
      </c>
      <c r="I231" s="292"/>
      <c r="J231" s="292"/>
      <c r="K231" s="292"/>
      <c r="L231" s="292"/>
      <c r="M231" s="41">
        <f>M232+M233+M234+M235</f>
        <v>0</v>
      </c>
      <c r="N231" s="41">
        <f>N232+N233+N234+N235</f>
        <v>0</v>
      </c>
      <c r="O231" s="275" t="s">
        <v>278</v>
      </c>
    </row>
    <row r="232" spans="1:15" ht="22.5">
      <c r="A232" s="271"/>
      <c r="B232" s="326"/>
      <c r="C232" s="287"/>
      <c r="D232" s="143" t="s">
        <v>26</v>
      </c>
      <c r="E232" s="39">
        <f t="shared" si="36"/>
        <v>640.58000000000004</v>
      </c>
      <c r="F232" s="40">
        <v>0</v>
      </c>
      <c r="G232" s="40">
        <v>0</v>
      </c>
      <c r="H232" s="291">
        <v>640.58000000000004</v>
      </c>
      <c r="I232" s="291"/>
      <c r="J232" s="291"/>
      <c r="K232" s="291"/>
      <c r="L232" s="291"/>
      <c r="M232" s="41">
        <v>0</v>
      </c>
      <c r="N232" s="41">
        <v>0</v>
      </c>
      <c r="O232" s="276"/>
    </row>
    <row r="233" spans="1:15" ht="33.75">
      <c r="A233" s="271"/>
      <c r="B233" s="326"/>
      <c r="C233" s="287"/>
      <c r="D233" s="143" t="s">
        <v>1</v>
      </c>
      <c r="E233" s="39">
        <f t="shared" si="36"/>
        <v>1823.02</v>
      </c>
      <c r="F233" s="40">
        <v>0</v>
      </c>
      <c r="G233" s="40">
        <v>0</v>
      </c>
      <c r="H233" s="274">
        <v>1823.02</v>
      </c>
      <c r="I233" s="292"/>
      <c r="J233" s="292"/>
      <c r="K233" s="292"/>
      <c r="L233" s="292"/>
      <c r="M233" s="41">
        <v>0</v>
      </c>
      <c r="N233" s="41">
        <v>0</v>
      </c>
      <c r="O233" s="276"/>
    </row>
    <row r="234" spans="1:15" ht="33.75">
      <c r="A234" s="271"/>
      <c r="B234" s="326"/>
      <c r="C234" s="287"/>
      <c r="D234" s="143" t="s">
        <v>21</v>
      </c>
      <c r="E234" s="39">
        <f t="shared" si="36"/>
        <v>64.05</v>
      </c>
      <c r="F234" s="40">
        <v>0</v>
      </c>
      <c r="G234" s="40">
        <v>0</v>
      </c>
      <c r="H234" s="291">
        <v>64.05</v>
      </c>
      <c r="I234" s="291"/>
      <c r="J234" s="291"/>
      <c r="K234" s="291"/>
      <c r="L234" s="291"/>
      <c r="M234" s="41">
        <v>0</v>
      </c>
      <c r="N234" s="41">
        <v>0</v>
      </c>
      <c r="O234" s="276"/>
    </row>
    <row r="235" spans="1:15" ht="45" customHeight="1">
      <c r="A235" s="271"/>
      <c r="B235" s="326"/>
      <c r="C235" s="288"/>
      <c r="D235" s="143" t="s">
        <v>2</v>
      </c>
      <c r="E235" s="39">
        <f t="shared" si="36"/>
        <v>0</v>
      </c>
      <c r="F235" s="40">
        <v>0</v>
      </c>
      <c r="G235" s="40">
        <v>0</v>
      </c>
      <c r="H235" s="291">
        <v>0</v>
      </c>
      <c r="I235" s="291"/>
      <c r="J235" s="291"/>
      <c r="K235" s="291"/>
      <c r="L235" s="291"/>
      <c r="M235" s="41">
        <v>0</v>
      </c>
      <c r="N235" s="41">
        <v>0</v>
      </c>
      <c r="O235" s="277"/>
    </row>
    <row r="236" spans="1:15" ht="37.5" customHeight="1">
      <c r="A236" s="271"/>
      <c r="B236" s="324" t="s">
        <v>405</v>
      </c>
      <c r="C236" s="271" t="s">
        <v>276</v>
      </c>
      <c r="D236" s="271"/>
      <c r="E236" s="280" t="s">
        <v>54</v>
      </c>
      <c r="F236" s="281" t="s">
        <v>55</v>
      </c>
      <c r="G236" s="281" t="s">
        <v>352</v>
      </c>
      <c r="H236" s="281" t="s">
        <v>3</v>
      </c>
      <c r="I236" s="282" t="s">
        <v>236</v>
      </c>
      <c r="J236" s="282"/>
      <c r="K236" s="282"/>
      <c r="L236" s="282"/>
      <c r="M236" s="281" t="s">
        <v>56</v>
      </c>
      <c r="N236" s="281" t="s">
        <v>57</v>
      </c>
      <c r="O236" s="283"/>
    </row>
    <row r="237" spans="1:15" ht="56.25" customHeight="1">
      <c r="A237" s="271"/>
      <c r="B237" s="324"/>
      <c r="C237" s="271"/>
      <c r="D237" s="271"/>
      <c r="E237" s="280"/>
      <c r="F237" s="281"/>
      <c r="G237" s="281"/>
      <c r="H237" s="281"/>
      <c r="I237" s="55" t="s">
        <v>232</v>
      </c>
      <c r="J237" s="55" t="s">
        <v>233</v>
      </c>
      <c r="K237" s="55" t="s">
        <v>234</v>
      </c>
      <c r="L237" s="55" t="s">
        <v>235</v>
      </c>
      <c r="M237" s="281"/>
      <c r="N237" s="281"/>
      <c r="O237" s="284"/>
    </row>
    <row r="238" spans="1:15" ht="27" customHeight="1">
      <c r="A238" s="271"/>
      <c r="B238" s="324"/>
      <c r="C238" s="271"/>
      <c r="D238" s="271"/>
      <c r="E238" s="33">
        <v>5</v>
      </c>
      <c r="F238" s="73" t="s">
        <v>277</v>
      </c>
      <c r="G238" s="111" t="s">
        <v>277</v>
      </c>
      <c r="H238" s="138">
        <v>5</v>
      </c>
      <c r="I238" s="138" t="s">
        <v>277</v>
      </c>
      <c r="J238" s="138" t="s">
        <v>277</v>
      </c>
      <c r="K238" s="138" t="s">
        <v>277</v>
      </c>
      <c r="L238" s="138">
        <v>5</v>
      </c>
      <c r="M238" s="138" t="s">
        <v>277</v>
      </c>
      <c r="N238" s="138" t="s">
        <v>277</v>
      </c>
      <c r="O238" s="285"/>
    </row>
    <row r="239" spans="1:15" ht="15" customHeight="1">
      <c r="A239" s="271" t="s">
        <v>156</v>
      </c>
      <c r="B239" s="272" t="s">
        <v>360</v>
      </c>
      <c r="C239" s="286" t="s">
        <v>276</v>
      </c>
      <c r="D239" s="124" t="s">
        <v>20</v>
      </c>
      <c r="E239" s="44">
        <f>E240+E241+E242+E243</f>
        <v>136085.63999999998</v>
      </c>
      <c r="F239" s="51">
        <f>F240+F241+F242+F243</f>
        <v>0</v>
      </c>
      <c r="G239" s="51">
        <f>G240+G241+G242+G243</f>
        <v>0</v>
      </c>
      <c r="H239" s="289">
        <f>H240+H241+H242+H243</f>
        <v>45379.96</v>
      </c>
      <c r="I239" s="290"/>
      <c r="J239" s="290"/>
      <c r="K239" s="290"/>
      <c r="L239" s="290"/>
      <c r="M239" s="46">
        <f>M240+M241+M242+M243</f>
        <v>45333.84</v>
      </c>
      <c r="N239" s="46">
        <f>N240+N241+N242+N243</f>
        <v>45371.839999999997</v>
      </c>
      <c r="O239" s="275" t="s">
        <v>278</v>
      </c>
    </row>
    <row r="240" spans="1:15" ht="22.5">
      <c r="A240" s="271"/>
      <c r="B240" s="272"/>
      <c r="C240" s="287"/>
      <c r="D240" s="124" t="s">
        <v>26</v>
      </c>
      <c r="E240" s="39">
        <f t="shared" ref="E240:E243" si="39">F240+G240+H240+M240+N240</f>
        <v>1924.7999999999997</v>
      </c>
      <c r="F240" s="41">
        <f t="shared" ref="F240:G242" si="40">F245+F253+F261</f>
        <v>0</v>
      </c>
      <c r="G240" s="41">
        <f t="shared" si="40"/>
        <v>0</v>
      </c>
      <c r="H240" s="291">
        <f>H245</f>
        <v>546.49</v>
      </c>
      <c r="I240" s="292"/>
      <c r="J240" s="292"/>
      <c r="K240" s="292"/>
      <c r="L240" s="292"/>
      <c r="M240" s="39">
        <f t="shared" ref="M240:N242" si="41">M245+M253+M261</f>
        <v>640.16999999999996</v>
      </c>
      <c r="N240" s="39">
        <f t="shared" si="41"/>
        <v>738.14</v>
      </c>
      <c r="O240" s="276"/>
    </row>
    <row r="241" spans="1:15" ht="20.25" customHeight="1">
      <c r="A241" s="271"/>
      <c r="B241" s="272"/>
      <c r="C241" s="287"/>
      <c r="D241" s="124" t="s">
        <v>1</v>
      </c>
      <c r="E241" s="39">
        <f t="shared" si="39"/>
        <v>134160.84</v>
      </c>
      <c r="F241" s="41">
        <f t="shared" si="40"/>
        <v>0</v>
      </c>
      <c r="G241" s="41">
        <f t="shared" si="40"/>
        <v>0</v>
      </c>
      <c r="H241" s="274">
        <f>H246+H254+H262</f>
        <v>44833.47</v>
      </c>
      <c r="I241" s="292"/>
      <c r="J241" s="292"/>
      <c r="K241" s="292"/>
      <c r="L241" s="292"/>
      <c r="M241" s="39">
        <f t="shared" si="41"/>
        <v>44693.67</v>
      </c>
      <c r="N241" s="39">
        <f t="shared" si="41"/>
        <v>44633.7</v>
      </c>
      <c r="O241" s="276"/>
    </row>
    <row r="242" spans="1:15" ht="33.75">
      <c r="A242" s="271"/>
      <c r="B242" s="272"/>
      <c r="C242" s="287"/>
      <c r="D242" s="124" t="s">
        <v>21</v>
      </c>
      <c r="E242" s="39">
        <f t="shared" si="39"/>
        <v>0</v>
      </c>
      <c r="F242" s="41">
        <f t="shared" si="40"/>
        <v>0</v>
      </c>
      <c r="G242" s="41">
        <f t="shared" si="40"/>
        <v>0</v>
      </c>
      <c r="H242" s="291">
        <f>H247+H255+H263</f>
        <v>0</v>
      </c>
      <c r="I242" s="292"/>
      <c r="J242" s="292"/>
      <c r="K242" s="292"/>
      <c r="L242" s="292"/>
      <c r="M242" s="40">
        <f t="shared" si="41"/>
        <v>0</v>
      </c>
      <c r="N242" s="40">
        <f t="shared" si="41"/>
        <v>0</v>
      </c>
      <c r="O242" s="276"/>
    </row>
    <row r="243" spans="1:15" ht="22.5">
      <c r="A243" s="271"/>
      <c r="B243" s="272"/>
      <c r="C243" s="288"/>
      <c r="D243" s="124" t="s">
        <v>2</v>
      </c>
      <c r="E243" s="39">
        <f t="shared" si="39"/>
        <v>0</v>
      </c>
      <c r="F243" s="41">
        <v>0</v>
      </c>
      <c r="G243" s="41">
        <v>0</v>
      </c>
      <c r="H243" s="291">
        <v>0</v>
      </c>
      <c r="I243" s="291"/>
      <c r="J243" s="291"/>
      <c r="K243" s="291"/>
      <c r="L243" s="291"/>
      <c r="M243" s="39">
        <v>0</v>
      </c>
      <c r="N243" s="39">
        <v>0</v>
      </c>
      <c r="O243" s="277"/>
    </row>
    <row r="244" spans="1:15">
      <c r="A244" s="271" t="s">
        <v>361</v>
      </c>
      <c r="B244" s="272" t="s">
        <v>363</v>
      </c>
      <c r="C244" s="273" t="s">
        <v>276</v>
      </c>
      <c r="D244" s="35" t="s">
        <v>20</v>
      </c>
      <c r="E244" s="40">
        <f>E245+E246+E247+E248</f>
        <v>6405</v>
      </c>
      <c r="F244" s="41">
        <f>F245+F246+F247+F248</f>
        <v>0</v>
      </c>
      <c r="G244" s="41">
        <f>G245+G246+G247+G248</f>
        <v>0</v>
      </c>
      <c r="H244" s="274">
        <f>H245+H246+H247+H248</f>
        <v>2101</v>
      </c>
      <c r="I244" s="274"/>
      <c r="J244" s="274"/>
      <c r="K244" s="274"/>
      <c r="L244" s="274"/>
      <c r="M244" s="39">
        <f>M245+M246+M247+M248</f>
        <v>2133</v>
      </c>
      <c r="N244" s="39">
        <f>N245+N246+N247+N248</f>
        <v>2171</v>
      </c>
      <c r="O244" s="275" t="s">
        <v>278</v>
      </c>
    </row>
    <row r="245" spans="1:15" ht="22.5">
      <c r="A245" s="271"/>
      <c r="B245" s="272"/>
      <c r="C245" s="273"/>
      <c r="D245" s="35" t="s">
        <v>26</v>
      </c>
      <c r="E245" s="39">
        <f t="shared" ref="E245:E248" si="42">F245+G245+H245+M245+N245</f>
        <v>1924.7999999999997</v>
      </c>
      <c r="F245" s="41">
        <v>0</v>
      </c>
      <c r="G245" s="41">
        <v>0</v>
      </c>
      <c r="H245" s="274">
        <v>546.49</v>
      </c>
      <c r="I245" s="274"/>
      <c r="J245" s="274"/>
      <c r="K245" s="274"/>
      <c r="L245" s="274"/>
      <c r="M245" s="39">
        <v>640.16999999999996</v>
      </c>
      <c r="N245" s="39">
        <v>738.14</v>
      </c>
      <c r="O245" s="276"/>
    </row>
    <row r="246" spans="1:15" ht="33.75">
      <c r="A246" s="271"/>
      <c r="B246" s="272"/>
      <c r="C246" s="273"/>
      <c r="D246" s="35" t="s">
        <v>1</v>
      </c>
      <c r="E246" s="39">
        <f t="shared" si="42"/>
        <v>4480.2</v>
      </c>
      <c r="F246" s="41">
        <v>0</v>
      </c>
      <c r="G246" s="41">
        <v>0</v>
      </c>
      <c r="H246" s="274">
        <v>1554.51</v>
      </c>
      <c r="I246" s="274"/>
      <c r="J246" s="274"/>
      <c r="K246" s="274"/>
      <c r="L246" s="274"/>
      <c r="M246" s="39">
        <v>1492.83</v>
      </c>
      <c r="N246" s="39">
        <v>1432.86</v>
      </c>
      <c r="O246" s="276"/>
    </row>
    <row r="247" spans="1:15" ht="15" customHeight="1">
      <c r="A247" s="271"/>
      <c r="B247" s="272"/>
      <c r="C247" s="273"/>
      <c r="D247" s="35" t="s">
        <v>21</v>
      </c>
      <c r="E247" s="39">
        <f t="shared" si="42"/>
        <v>0</v>
      </c>
      <c r="F247" s="41">
        <v>0</v>
      </c>
      <c r="G247" s="41">
        <v>0</v>
      </c>
      <c r="H247" s="278">
        <v>0</v>
      </c>
      <c r="I247" s="278"/>
      <c r="J247" s="278"/>
      <c r="K247" s="278"/>
      <c r="L247" s="278"/>
      <c r="M247" s="42">
        <v>0</v>
      </c>
      <c r="N247" s="42">
        <v>0</v>
      </c>
      <c r="O247" s="276"/>
    </row>
    <row r="248" spans="1:15" ht="22.5">
      <c r="A248" s="271"/>
      <c r="B248" s="272"/>
      <c r="C248" s="273"/>
      <c r="D248" s="35" t="s">
        <v>2</v>
      </c>
      <c r="E248" s="39">
        <f t="shared" si="42"/>
        <v>0</v>
      </c>
      <c r="F248" s="41">
        <v>0</v>
      </c>
      <c r="G248" s="41">
        <v>0</v>
      </c>
      <c r="H248" s="278">
        <v>0</v>
      </c>
      <c r="I248" s="278"/>
      <c r="J248" s="278"/>
      <c r="K248" s="278"/>
      <c r="L248" s="278"/>
      <c r="M248" s="42">
        <v>0</v>
      </c>
      <c r="N248" s="42">
        <v>0</v>
      </c>
      <c r="O248" s="277"/>
    </row>
    <row r="249" spans="1:15">
      <c r="A249" s="271"/>
      <c r="B249" s="279" t="s">
        <v>398</v>
      </c>
      <c r="C249" s="271" t="s">
        <v>276</v>
      </c>
      <c r="D249" s="271"/>
      <c r="E249" s="280" t="s">
        <v>54</v>
      </c>
      <c r="F249" s="281" t="s">
        <v>55</v>
      </c>
      <c r="G249" s="281" t="s">
        <v>352</v>
      </c>
      <c r="H249" s="281" t="s">
        <v>3</v>
      </c>
      <c r="I249" s="282" t="s">
        <v>236</v>
      </c>
      <c r="J249" s="282"/>
      <c r="K249" s="282"/>
      <c r="L249" s="282"/>
      <c r="M249" s="281" t="s">
        <v>56</v>
      </c>
      <c r="N249" s="281" t="s">
        <v>57</v>
      </c>
      <c r="O249" s="283"/>
    </row>
    <row r="250" spans="1:15" ht="22.5">
      <c r="A250" s="271"/>
      <c r="B250" s="279"/>
      <c r="C250" s="271"/>
      <c r="D250" s="271"/>
      <c r="E250" s="280"/>
      <c r="F250" s="281"/>
      <c r="G250" s="281"/>
      <c r="H250" s="281"/>
      <c r="I250" s="55" t="s">
        <v>232</v>
      </c>
      <c r="J250" s="55" t="s">
        <v>233</v>
      </c>
      <c r="K250" s="55" t="s">
        <v>234</v>
      </c>
      <c r="L250" s="55" t="s">
        <v>235</v>
      </c>
      <c r="M250" s="281"/>
      <c r="N250" s="281"/>
      <c r="O250" s="284"/>
    </row>
    <row r="251" spans="1:15" ht="72.75" customHeight="1">
      <c r="A251" s="271"/>
      <c r="B251" s="279"/>
      <c r="C251" s="271"/>
      <c r="D251" s="271"/>
      <c r="E251" s="47">
        <v>100</v>
      </c>
      <c r="F251" s="73" t="s">
        <v>277</v>
      </c>
      <c r="G251" s="111" t="s">
        <v>277</v>
      </c>
      <c r="H251" s="52">
        <v>100</v>
      </c>
      <c r="I251" s="52">
        <v>100</v>
      </c>
      <c r="J251" s="52">
        <v>100</v>
      </c>
      <c r="K251" s="52">
        <v>100</v>
      </c>
      <c r="L251" s="52">
        <v>100</v>
      </c>
      <c r="M251" s="80" t="s">
        <v>277</v>
      </c>
      <c r="N251" s="88" t="s">
        <v>277</v>
      </c>
      <c r="O251" s="285"/>
    </row>
    <row r="252" spans="1:15" ht="15" customHeight="1">
      <c r="A252" s="271" t="s">
        <v>362</v>
      </c>
      <c r="B252" s="272" t="s">
        <v>364</v>
      </c>
      <c r="C252" s="273" t="s">
        <v>276</v>
      </c>
      <c r="D252" s="35" t="s">
        <v>20</v>
      </c>
      <c r="E252" s="40">
        <f>E253+E254+E255+E256</f>
        <v>127962</v>
      </c>
      <c r="F252" s="41">
        <f>F253+F254+F255+F256</f>
        <v>0</v>
      </c>
      <c r="G252" s="41">
        <f>G253+G254+G255+G256</f>
        <v>0</v>
      </c>
      <c r="H252" s="274">
        <f>H253+H254+H255+H256</f>
        <v>42654</v>
      </c>
      <c r="I252" s="274"/>
      <c r="J252" s="274"/>
      <c r="K252" s="274"/>
      <c r="L252" s="274"/>
      <c r="M252" s="39">
        <f>M253+M254+M255+M256</f>
        <v>42654</v>
      </c>
      <c r="N252" s="39">
        <f>N253+N254+N255+N256</f>
        <v>42654</v>
      </c>
      <c r="O252" s="275" t="s">
        <v>278</v>
      </c>
    </row>
    <row r="253" spans="1:15" ht="22.5">
      <c r="A253" s="271"/>
      <c r="B253" s="272"/>
      <c r="C253" s="273"/>
      <c r="D253" s="35" t="s">
        <v>26</v>
      </c>
      <c r="E253" s="39">
        <f t="shared" ref="E253:E256" si="43">F253+G253+H253+M253+N253</f>
        <v>0</v>
      </c>
      <c r="F253" s="41">
        <v>0</v>
      </c>
      <c r="G253" s="41">
        <v>0</v>
      </c>
      <c r="H253" s="274">
        <v>0</v>
      </c>
      <c r="I253" s="274"/>
      <c r="J253" s="274"/>
      <c r="K253" s="274"/>
      <c r="L253" s="274"/>
      <c r="M253" s="39">
        <v>0</v>
      </c>
      <c r="N253" s="39">
        <v>0</v>
      </c>
      <c r="O253" s="276"/>
    </row>
    <row r="254" spans="1:15" ht="33.75">
      <c r="A254" s="271"/>
      <c r="B254" s="272"/>
      <c r="C254" s="273"/>
      <c r="D254" s="35" t="s">
        <v>1</v>
      </c>
      <c r="E254" s="39">
        <f t="shared" si="43"/>
        <v>127962</v>
      </c>
      <c r="F254" s="41">
        <v>0</v>
      </c>
      <c r="G254" s="41">
        <v>0</v>
      </c>
      <c r="H254" s="274">
        <v>42654</v>
      </c>
      <c r="I254" s="274"/>
      <c r="J254" s="274"/>
      <c r="K254" s="274"/>
      <c r="L254" s="274"/>
      <c r="M254" s="39">
        <v>42654</v>
      </c>
      <c r="N254" s="39">
        <v>42654</v>
      </c>
      <c r="O254" s="276"/>
    </row>
    <row r="255" spans="1:15" ht="33.75">
      <c r="A255" s="271"/>
      <c r="B255" s="272"/>
      <c r="C255" s="273"/>
      <c r="D255" s="35" t="s">
        <v>21</v>
      </c>
      <c r="E255" s="39">
        <f t="shared" si="43"/>
        <v>0</v>
      </c>
      <c r="F255" s="41">
        <v>0</v>
      </c>
      <c r="G255" s="41">
        <v>0</v>
      </c>
      <c r="H255" s="274">
        <v>0</v>
      </c>
      <c r="I255" s="274"/>
      <c r="J255" s="274"/>
      <c r="K255" s="274"/>
      <c r="L255" s="274"/>
      <c r="M255" s="39">
        <v>0</v>
      </c>
      <c r="N255" s="39">
        <v>0</v>
      </c>
      <c r="O255" s="276"/>
    </row>
    <row r="256" spans="1:15" ht="22.5">
      <c r="A256" s="271"/>
      <c r="B256" s="272"/>
      <c r="C256" s="273"/>
      <c r="D256" s="35" t="s">
        <v>2</v>
      </c>
      <c r="E256" s="39">
        <f t="shared" si="43"/>
        <v>0</v>
      </c>
      <c r="F256" s="41">
        <v>0</v>
      </c>
      <c r="G256" s="41">
        <v>0</v>
      </c>
      <c r="H256" s="274">
        <v>0</v>
      </c>
      <c r="I256" s="274"/>
      <c r="J256" s="274"/>
      <c r="K256" s="274"/>
      <c r="L256" s="274"/>
      <c r="M256" s="39">
        <v>0</v>
      </c>
      <c r="N256" s="39">
        <v>0</v>
      </c>
      <c r="O256" s="277"/>
    </row>
    <row r="257" spans="1:15">
      <c r="A257" s="271"/>
      <c r="B257" s="279" t="s">
        <v>392</v>
      </c>
      <c r="C257" s="271" t="s">
        <v>276</v>
      </c>
      <c r="D257" s="271" t="s">
        <v>404</v>
      </c>
      <c r="E257" s="280" t="s">
        <v>54</v>
      </c>
      <c r="F257" s="281" t="s">
        <v>55</v>
      </c>
      <c r="G257" s="281" t="s">
        <v>352</v>
      </c>
      <c r="H257" s="280" t="s">
        <v>3</v>
      </c>
      <c r="I257" s="273" t="s">
        <v>236</v>
      </c>
      <c r="J257" s="273"/>
      <c r="K257" s="273"/>
      <c r="L257" s="273"/>
      <c r="M257" s="280" t="s">
        <v>56</v>
      </c>
      <c r="N257" s="280" t="s">
        <v>57</v>
      </c>
      <c r="O257" s="283"/>
    </row>
    <row r="258" spans="1:15" ht="22.5">
      <c r="A258" s="271"/>
      <c r="B258" s="279"/>
      <c r="C258" s="271"/>
      <c r="D258" s="271"/>
      <c r="E258" s="280"/>
      <c r="F258" s="281"/>
      <c r="G258" s="281"/>
      <c r="H258" s="280"/>
      <c r="I258" s="126" t="s">
        <v>232</v>
      </c>
      <c r="J258" s="126" t="s">
        <v>233</v>
      </c>
      <c r="K258" s="126" t="s">
        <v>234</v>
      </c>
      <c r="L258" s="126" t="s">
        <v>235</v>
      </c>
      <c r="M258" s="280"/>
      <c r="N258" s="280"/>
      <c r="O258" s="284"/>
    </row>
    <row r="259" spans="1:15">
      <c r="A259" s="271"/>
      <c r="B259" s="279"/>
      <c r="C259" s="271"/>
      <c r="D259" s="271"/>
      <c r="E259" s="47" t="s">
        <v>277</v>
      </c>
      <c r="F259" s="73" t="s">
        <v>277</v>
      </c>
      <c r="G259" s="111" t="s">
        <v>277</v>
      </c>
      <c r="H259" s="138">
        <v>273</v>
      </c>
      <c r="I259" s="138">
        <v>273</v>
      </c>
      <c r="J259" s="138">
        <v>273</v>
      </c>
      <c r="K259" s="138">
        <v>273</v>
      </c>
      <c r="L259" s="138">
        <v>273</v>
      </c>
      <c r="M259" s="138" t="s">
        <v>277</v>
      </c>
      <c r="N259" s="138" t="s">
        <v>277</v>
      </c>
      <c r="O259" s="285"/>
    </row>
    <row r="260" spans="1:15" ht="23.25" customHeight="1">
      <c r="A260" s="271" t="s">
        <v>365</v>
      </c>
      <c r="B260" s="272" t="s">
        <v>366</v>
      </c>
      <c r="C260" s="273" t="s">
        <v>276</v>
      </c>
      <c r="D260" s="124" t="s">
        <v>20</v>
      </c>
      <c r="E260" s="40">
        <f>E261+E262+E263+E264</f>
        <v>1718.6400000000003</v>
      </c>
      <c r="F260" s="41">
        <f>F261+F262+F263+F264</f>
        <v>0</v>
      </c>
      <c r="G260" s="41">
        <f>G261+G262+G263+G264</f>
        <v>0</v>
      </c>
      <c r="H260" s="274">
        <f>H261+H262+H263+H264</f>
        <v>624.96</v>
      </c>
      <c r="I260" s="274"/>
      <c r="J260" s="274"/>
      <c r="K260" s="274"/>
      <c r="L260" s="274"/>
      <c r="M260" s="39">
        <f>M261+M262+M263+M264</f>
        <v>546.84</v>
      </c>
      <c r="N260" s="39">
        <f>N261+N262+N263+N264</f>
        <v>546.84</v>
      </c>
      <c r="O260" s="275" t="s">
        <v>278</v>
      </c>
    </row>
    <row r="261" spans="1:15" ht="22.5">
      <c r="A261" s="271"/>
      <c r="B261" s="272"/>
      <c r="C261" s="273"/>
      <c r="D261" s="124" t="s">
        <v>26</v>
      </c>
      <c r="E261" s="39">
        <f t="shared" ref="E261:E264" si="44">F261+G261+H261+M261+N261</f>
        <v>0</v>
      </c>
      <c r="F261" s="41">
        <v>0</v>
      </c>
      <c r="G261" s="41">
        <v>0</v>
      </c>
      <c r="H261" s="274">
        <v>0</v>
      </c>
      <c r="I261" s="274"/>
      <c r="J261" s="274"/>
      <c r="K261" s="274"/>
      <c r="L261" s="274"/>
      <c r="M261" s="39">
        <v>0</v>
      </c>
      <c r="N261" s="39">
        <v>0</v>
      </c>
      <c r="O261" s="276"/>
    </row>
    <row r="262" spans="1:15" ht="33.75">
      <c r="A262" s="271"/>
      <c r="B262" s="272"/>
      <c r="C262" s="273"/>
      <c r="D262" s="124" t="s">
        <v>1</v>
      </c>
      <c r="E262" s="39">
        <f t="shared" si="44"/>
        <v>1718.6400000000003</v>
      </c>
      <c r="F262" s="41">
        <v>0</v>
      </c>
      <c r="G262" s="41">
        <v>0</v>
      </c>
      <c r="H262" s="274">
        <v>624.96</v>
      </c>
      <c r="I262" s="274"/>
      <c r="J262" s="274"/>
      <c r="K262" s="274"/>
      <c r="L262" s="274"/>
      <c r="M262" s="39">
        <v>546.84</v>
      </c>
      <c r="N262" s="39">
        <v>546.84</v>
      </c>
      <c r="O262" s="276"/>
    </row>
    <row r="263" spans="1:15" ht="33.75">
      <c r="A263" s="271"/>
      <c r="B263" s="272"/>
      <c r="C263" s="273"/>
      <c r="D263" s="124" t="s">
        <v>21</v>
      </c>
      <c r="E263" s="39">
        <f t="shared" si="44"/>
        <v>0</v>
      </c>
      <c r="F263" s="41">
        <v>0</v>
      </c>
      <c r="G263" s="41">
        <v>0</v>
      </c>
      <c r="H263" s="278">
        <v>0</v>
      </c>
      <c r="I263" s="278"/>
      <c r="J263" s="278"/>
      <c r="K263" s="278"/>
      <c r="L263" s="278"/>
      <c r="M263" s="42">
        <v>0</v>
      </c>
      <c r="N263" s="42">
        <v>0</v>
      </c>
      <c r="O263" s="276"/>
    </row>
    <row r="264" spans="1:15" ht="22.5">
      <c r="A264" s="271"/>
      <c r="B264" s="272"/>
      <c r="C264" s="273"/>
      <c r="D264" s="124" t="s">
        <v>2</v>
      </c>
      <c r="E264" s="39">
        <f t="shared" si="44"/>
        <v>0</v>
      </c>
      <c r="F264" s="41">
        <v>0</v>
      </c>
      <c r="G264" s="41">
        <v>0</v>
      </c>
      <c r="H264" s="278">
        <v>0</v>
      </c>
      <c r="I264" s="278"/>
      <c r="J264" s="278"/>
      <c r="K264" s="278"/>
      <c r="L264" s="278"/>
      <c r="M264" s="42">
        <v>0</v>
      </c>
      <c r="N264" s="42">
        <v>0</v>
      </c>
      <c r="O264" s="277"/>
    </row>
    <row r="265" spans="1:15" ht="15" customHeight="1">
      <c r="A265" s="271"/>
      <c r="B265" s="279" t="s">
        <v>237</v>
      </c>
      <c r="C265" s="271" t="s">
        <v>276</v>
      </c>
      <c r="D265" s="271"/>
      <c r="E265" s="280" t="s">
        <v>54</v>
      </c>
      <c r="F265" s="281" t="s">
        <v>55</v>
      </c>
      <c r="G265" s="281" t="s">
        <v>352</v>
      </c>
      <c r="H265" s="281" t="s">
        <v>3</v>
      </c>
      <c r="I265" s="282" t="s">
        <v>236</v>
      </c>
      <c r="J265" s="282"/>
      <c r="K265" s="282"/>
      <c r="L265" s="282"/>
      <c r="M265" s="281" t="s">
        <v>56</v>
      </c>
      <c r="N265" s="281" t="s">
        <v>57</v>
      </c>
      <c r="O265" s="283"/>
    </row>
    <row r="266" spans="1:15" ht="22.5">
      <c r="A266" s="271"/>
      <c r="B266" s="279"/>
      <c r="C266" s="271"/>
      <c r="D266" s="271"/>
      <c r="E266" s="280"/>
      <c r="F266" s="281"/>
      <c r="G266" s="281"/>
      <c r="H266" s="281"/>
      <c r="I266" s="116" t="s">
        <v>232</v>
      </c>
      <c r="J266" s="116" t="s">
        <v>233</v>
      </c>
      <c r="K266" s="116" t="s">
        <v>234</v>
      </c>
      <c r="L266" s="116" t="s">
        <v>235</v>
      </c>
      <c r="M266" s="281"/>
      <c r="N266" s="281"/>
      <c r="O266" s="284"/>
    </row>
    <row r="267" spans="1:15" ht="23.25" customHeight="1">
      <c r="A267" s="271"/>
      <c r="B267" s="279"/>
      <c r="C267" s="271"/>
      <c r="D267" s="271"/>
      <c r="E267" s="118">
        <v>8</v>
      </c>
      <c r="F267" s="120" t="s">
        <v>277</v>
      </c>
      <c r="G267" s="120" t="s">
        <v>277</v>
      </c>
      <c r="H267" s="120">
        <v>8</v>
      </c>
      <c r="I267" s="120">
        <v>8</v>
      </c>
      <c r="J267" s="120">
        <v>8</v>
      </c>
      <c r="K267" s="120">
        <v>8</v>
      </c>
      <c r="L267" s="120">
        <v>8</v>
      </c>
      <c r="M267" s="120" t="s">
        <v>277</v>
      </c>
      <c r="N267" s="120" t="s">
        <v>277</v>
      </c>
      <c r="O267" s="285"/>
    </row>
    <row r="268" spans="1:15" ht="15" customHeight="1">
      <c r="A268" s="273" t="s">
        <v>27</v>
      </c>
      <c r="B268" s="273"/>
      <c r="C268" s="273" t="s">
        <v>276</v>
      </c>
      <c r="D268" s="35" t="s">
        <v>20</v>
      </c>
      <c r="E268" s="46">
        <f>E269+E270+E271+E272</f>
        <v>8019852.1398200002</v>
      </c>
      <c r="F268" s="46">
        <f>F269+F270+F271+F272</f>
        <v>2351093.18982</v>
      </c>
      <c r="G268" s="46">
        <f>G269+G270+G271+G272+0.01</f>
        <v>1390088.55</v>
      </c>
      <c r="H268" s="289">
        <f>H269+H270+H271+H272</f>
        <v>1432300.7299999997</v>
      </c>
      <c r="I268" s="290"/>
      <c r="J268" s="290"/>
      <c r="K268" s="290"/>
      <c r="L268" s="290"/>
      <c r="M268" s="46">
        <f>M269+M270+M271+M272</f>
        <v>1425775.02</v>
      </c>
      <c r="N268" s="49">
        <f>N269+N270+N271+N272</f>
        <v>1420594.6600000001</v>
      </c>
      <c r="O268" s="275" t="s">
        <v>283</v>
      </c>
    </row>
    <row r="269" spans="1:15" ht="22.5">
      <c r="A269" s="273"/>
      <c r="B269" s="273"/>
      <c r="C269" s="273"/>
      <c r="D269" s="35" t="s">
        <v>26</v>
      </c>
      <c r="E269" s="39">
        <f t="shared" ref="E269:E272" si="45">F269+G269+H269+M269+N269</f>
        <v>5689232.7148200003</v>
      </c>
      <c r="F269" s="39">
        <f>F7+F12+F95+F140+F161+F174+F214+F227</f>
        <v>1779438.6548200001</v>
      </c>
      <c r="G269" s="39">
        <f>G7+G12+G95+G140+G161+G174+G214+G227</f>
        <v>962140.07</v>
      </c>
      <c r="H269" s="309">
        <f>H7+H95+H140+H161+H174+H214+H227+H240+H12</f>
        <v>985250.5199999999</v>
      </c>
      <c r="I269" s="309"/>
      <c r="J269" s="309"/>
      <c r="K269" s="309"/>
      <c r="L269" s="309"/>
      <c r="M269" s="39">
        <f>M7+M95+M140+M161+M174+M179+M190+M198+M206+M214+M227+M240+M12</f>
        <v>980899.3</v>
      </c>
      <c r="N269" s="39">
        <f>N7+N95+N140+N161+N174+N179+N190+N198+N206+N214+N227+N240+N12</f>
        <v>981504.17</v>
      </c>
      <c r="O269" s="276"/>
    </row>
    <row r="270" spans="1:15" ht="33.75">
      <c r="A270" s="273"/>
      <c r="B270" s="273"/>
      <c r="C270" s="273"/>
      <c r="D270" s="35" t="s">
        <v>1</v>
      </c>
      <c r="E270" s="39">
        <f t="shared" si="45"/>
        <v>381953.86499999999</v>
      </c>
      <c r="F270" s="39">
        <f>F8+F96+F141+F162+F175+F215+F228</f>
        <v>117413.60499999998</v>
      </c>
      <c r="G270" s="39">
        <f>G8+G96+G141+G162+G175+G215+G228</f>
        <v>60222.51</v>
      </c>
      <c r="H270" s="382">
        <f>H8+H96+H141+H162+H175+H215+H228+H241</f>
        <v>70854.040000000008</v>
      </c>
      <c r="I270" s="383"/>
      <c r="J270" s="383"/>
      <c r="K270" s="383"/>
      <c r="L270" s="384"/>
      <c r="M270" s="39">
        <f>M8+M96+M141+M162+M175+M215+M228+M241</f>
        <v>67428.739999999991</v>
      </c>
      <c r="N270" s="39">
        <f>N8+N96+N141+N162+N175+N215+N228+N241</f>
        <v>66034.97</v>
      </c>
      <c r="O270" s="276"/>
    </row>
    <row r="271" spans="1:15" ht="33.75">
      <c r="A271" s="273"/>
      <c r="B271" s="273"/>
      <c r="C271" s="273"/>
      <c r="D271" s="35" t="s">
        <v>21</v>
      </c>
      <c r="E271" s="39">
        <f t="shared" si="45"/>
        <v>1948665.56</v>
      </c>
      <c r="F271" s="39">
        <f>ROUNDDOWN(F9+F97+F142+F163+F176+F216+F229,2)</f>
        <v>454240.93</v>
      </c>
      <c r="G271" s="39">
        <f>ROUNDDOWN(G9+G97+G142+G163+G176+G216+G229,2)</f>
        <v>367725.96</v>
      </c>
      <c r="H271" s="382">
        <f>H9+H97+H142+H163+H176+H216+H229+H242</f>
        <v>376196.17</v>
      </c>
      <c r="I271" s="383"/>
      <c r="J271" s="383"/>
      <c r="K271" s="383"/>
      <c r="L271" s="384"/>
      <c r="M271" s="39">
        <f>M9+M97+M142+M163+M176+M216+M229+M242</f>
        <v>377446.98</v>
      </c>
      <c r="N271" s="39">
        <f>N9+N97+N142+N163+N176+N216+N229+N242</f>
        <v>373055.52</v>
      </c>
      <c r="O271" s="276"/>
    </row>
    <row r="272" spans="1:15" ht="22.5">
      <c r="A272" s="273"/>
      <c r="B272" s="273"/>
      <c r="C272" s="273"/>
      <c r="D272" s="35" t="s">
        <v>2</v>
      </c>
      <c r="E272" s="39">
        <f t="shared" si="45"/>
        <v>0</v>
      </c>
      <c r="F272" s="41">
        <v>0</v>
      </c>
      <c r="G272" s="41">
        <v>0</v>
      </c>
      <c r="H272" s="379">
        <v>0</v>
      </c>
      <c r="I272" s="380"/>
      <c r="J272" s="380"/>
      <c r="K272" s="380"/>
      <c r="L272" s="381"/>
      <c r="M272" s="41">
        <v>0</v>
      </c>
      <c r="N272" s="41">
        <v>0</v>
      </c>
      <c r="O272" s="277"/>
    </row>
    <row r="273" ht="15" customHeight="1"/>
    <row r="276" ht="15" customHeight="1"/>
    <row r="281" ht="15" customHeight="1"/>
    <row r="283" ht="22.5" customHeight="1"/>
  </sheetData>
  <autoFilter ref="A6:S6">
    <filterColumn colId="7" showButton="0"/>
    <filterColumn colId="8" showButton="0"/>
    <filterColumn colId="9" showButton="0"/>
    <filterColumn colId="10" showButton="0"/>
  </autoFilter>
  <mergeCells count="634">
    <mergeCell ref="H46:L46"/>
    <mergeCell ref="H47:L47"/>
    <mergeCell ref="H48:L48"/>
    <mergeCell ref="H49:L49"/>
    <mergeCell ref="H50:L50"/>
    <mergeCell ref="M83:M84"/>
    <mergeCell ref="H70:L70"/>
    <mergeCell ref="H71:L71"/>
    <mergeCell ref="N83:N84"/>
    <mergeCell ref="M51:M52"/>
    <mergeCell ref="N51:N52"/>
    <mergeCell ref="N91:N92"/>
    <mergeCell ref="H56:L56"/>
    <mergeCell ref="H57:L57"/>
    <mergeCell ref="H58:L58"/>
    <mergeCell ref="H59:H60"/>
    <mergeCell ref="I59:L59"/>
    <mergeCell ref="M75:M76"/>
    <mergeCell ref="N75:N76"/>
    <mergeCell ref="H72:L72"/>
    <mergeCell ref="H91:H92"/>
    <mergeCell ref="I91:L91"/>
    <mergeCell ref="M91:M92"/>
    <mergeCell ref="O173:O177"/>
    <mergeCell ref="H35:H36"/>
    <mergeCell ref="C75:C77"/>
    <mergeCell ref="D75:D77"/>
    <mergeCell ref="E75:E76"/>
    <mergeCell ref="F75:F76"/>
    <mergeCell ref="G75:G76"/>
    <mergeCell ref="H75:H76"/>
    <mergeCell ref="I75:L75"/>
    <mergeCell ref="O35:O37"/>
    <mergeCell ref="O59:O61"/>
    <mergeCell ref="O67:O69"/>
    <mergeCell ref="I35:L35"/>
    <mergeCell ref="D43:D45"/>
    <mergeCell ref="I43:L43"/>
    <mergeCell ref="D35:D37"/>
    <mergeCell ref="E35:E36"/>
    <mergeCell ref="F35:F36"/>
    <mergeCell ref="E43:E44"/>
    <mergeCell ref="D51:D52"/>
    <mergeCell ref="O75:O76"/>
    <mergeCell ref="C78:C82"/>
    <mergeCell ref="H78:L78"/>
    <mergeCell ref="H79:L79"/>
    <mergeCell ref="O149:O151"/>
    <mergeCell ref="O170:O172"/>
    <mergeCell ref="N26:N27"/>
    <mergeCell ref="M26:M27"/>
    <mergeCell ref="H62:L62"/>
    <mergeCell ref="H63:L63"/>
    <mergeCell ref="H64:L64"/>
    <mergeCell ref="F43:F44"/>
    <mergeCell ref="H43:H44"/>
    <mergeCell ref="H29:L29"/>
    <mergeCell ref="H115:L115"/>
    <mergeCell ref="M43:M44"/>
    <mergeCell ref="N43:N44"/>
    <mergeCell ref="N128:N129"/>
    <mergeCell ref="O165:O169"/>
    <mergeCell ref="O26:O28"/>
    <mergeCell ref="H32:L32"/>
    <mergeCell ref="H33:L33"/>
    <mergeCell ref="H34:L34"/>
    <mergeCell ref="H80:L80"/>
    <mergeCell ref="H81:L81"/>
    <mergeCell ref="H82:L82"/>
    <mergeCell ref="F83:F84"/>
    <mergeCell ref="G83:G84"/>
    <mergeCell ref="B210:B212"/>
    <mergeCell ref="H192:L192"/>
    <mergeCell ref="H193:L193"/>
    <mergeCell ref="H194:H195"/>
    <mergeCell ref="H209:L209"/>
    <mergeCell ref="H272:L272"/>
    <mergeCell ref="H268:L268"/>
    <mergeCell ref="H269:L269"/>
    <mergeCell ref="H270:L270"/>
    <mergeCell ref="H223:H224"/>
    <mergeCell ref="I223:L223"/>
    <mergeCell ref="H271:L271"/>
    <mergeCell ref="H257:H258"/>
    <mergeCell ref="H233:L233"/>
    <mergeCell ref="H234:L234"/>
    <mergeCell ref="H235:L235"/>
    <mergeCell ref="F249:F250"/>
    <mergeCell ref="A268:B272"/>
    <mergeCell ref="C268:C272"/>
    <mergeCell ref="A252:A259"/>
    <mergeCell ref="C197:C201"/>
    <mergeCell ref="C205:C209"/>
    <mergeCell ref="C218:C222"/>
    <mergeCell ref="H207:L207"/>
    <mergeCell ref="H169:L169"/>
    <mergeCell ref="H170:H171"/>
    <mergeCell ref="I170:L170"/>
    <mergeCell ref="M186:M187"/>
    <mergeCell ref="H189:L189"/>
    <mergeCell ref="H190:L190"/>
    <mergeCell ref="H191:L191"/>
    <mergeCell ref="H176:L176"/>
    <mergeCell ref="H177:L177"/>
    <mergeCell ref="H173:L173"/>
    <mergeCell ref="H174:L174"/>
    <mergeCell ref="H175:L175"/>
    <mergeCell ref="H183:H184"/>
    <mergeCell ref="I183:L183"/>
    <mergeCell ref="H186:H187"/>
    <mergeCell ref="I186:L186"/>
    <mergeCell ref="O189:O193"/>
    <mergeCell ref="G183:G184"/>
    <mergeCell ref="G186:G187"/>
    <mergeCell ref="B218:B222"/>
    <mergeCell ref="B213:B217"/>
    <mergeCell ref="H222:L222"/>
    <mergeCell ref="G202:G203"/>
    <mergeCell ref="G210:G211"/>
    <mergeCell ref="H206:L206"/>
    <mergeCell ref="H210:H211"/>
    <mergeCell ref="I210:L210"/>
    <mergeCell ref="C189:C193"/>
    <mergeCell ref="D194:D196"/>
    <mergeCell ref="C202:C204"/>
    <mergeCell ref="C210:C212"/>
    <mergeCell ref="D210:D212"/>
    <mergeCell ref="D202:D204"/>
    <mergeCell ref="B202:B204"/>
    <mergeCell ref="O186:O188"/>
    <mergeCell ref="O183:O185"/>
    <mergeCell ref="N210:N211"/>
    <mergeCell ref="N194:N195"/>
    <mergeCell ref="N186:N187"/>
    <mergeCell ref="N183:N184"/>
    <mergeCell ref="O178:O182"/>
    <mergeCell ref="N170:N171"/>
    <mergeCell ref="H178:L178"/>
    <mergeCell ref="H179:L179"/>
    <mergeCell ref="A165:A172"/>
    <mergeCell ref="C160:C164"/>
    <mergeCell ref="C165:C169"/>
    <mergeCell ref="B144:B148"/>
    <mergeCell ref="C170:C172"/>
    <mergeCell ref="H168:L168"/>
    <mergeCell ref="H166:L166"/>
    <mergeCell ref="M157:M158"/>
    <mergeCell ref="M170:M171"/>
    <mergeCell ref="O160:O164"/>
    <mergeCell ref="A178:A188"/>
    <mergeCell ref="F157:F158"/>
    <mergeCell ref="E157:E158"/>
    <mergeCell ref="F183:F184"/>
    <mergeCell ref="H146:L146"/>
    <mergeCell ref="H147:L147"/>
    <mergeCell ref="H148:L148"/>
    <mergeCell ref="H149:H150"/>
    <mergeCell ref="H167:L167"/>
    <mergeCell ref="I149:L149"/>
    <mergeCell ref="H25:L25"/>
    <mergeCell ref="H135:L135"/>
    <mergeCell ref="H140:L140"/>
    <mergeCell ref="H141:L141"/>
    <mergeCell ref="H142:L142"/>
    <mergeCell ref="H143:L143"/>
    <mergeCell ref="H157:H158"/>
    <mergeCell ref="I157:L157"/>
    <mergeCell ref="B99:B103"/>
    <mergeCell ref="H39:L39"/>
    <mergeCell ref="H40:L40"/>
    <mergeCell ref="H41:L41"/>
    <mergeCell ref="H42:L42"/>
    <mergeCell ref="H65:L65"/>
    <mergeCell ref="H66:L66"/>
    <mergeCell ref="H67:H68"/>
    <mergeCell ref="I67:L67"/>
    <mergeCell ref="B86:B90"/>
    <mergeCell ref="C86:C90"/>
    <mergeCell ref="H86:L86"/>
    <mergeCell ref="H87:L87"/>
    <mergeCell ref="H88:L88"/>
    <mergeCell ref="H89:L89"/>
    <mergeCell ref="H90:L90"/>
    <mergeCell ref="H163:L163"/>
    <mergeCell ref="H164:L164"/>
    <mergeCell ref="C112:C114"/>
    <mergeCell ref="C136:C138"/>
    <mergeCell ref="B91:B93"/>
    <mergeCell ref="C91:C93"/>
    <mergeCell ref="D91:D93"/>
    <mergeCell ref="C51:C52"/>
    <mergeCell ref="H107:L107"/>
    <mergeCell ref="H108:L108"/>
    <mergeCell ref="F104:F105"/>
    <mergeCell ref="H54:L54"/>
    <mergeCell ref="H55:L55"/>
    <mergeCell ref="H127:L127"/>
    <mergeCell ref="H128:H129"/>
    <mergeCell ref="H112:H113"/>
    <mergeCell ref="E112:E113"/>
    <mergeCell ref="H118:L118"/>
    <mergeCell ref="H119:L119"/>
    <mergeCell ref="H120:H121"/>
    <mergeCell ref="I120:L120"/>
    <mergeCell ref="H124:L124"/>
    <mergeCell ref="H125:L125"/>
    <mergeCell ref="H160:L160"/>
    <mergeCell ref="D136:D138"/>
    <mergeCell ref="E51:E52"/>
    <mergeCell ref="H133:L133"/>
    <mergeCell ref="H134:L134"/>
    <mergeCell ref="D104:D106"/>
    <mergeCell ref="I112:L112"/>
    <mergeCell ref="G51:G52"/>
    <mergeCell ref="H51:H52"/>
    <mergeCell ref="I51:L51"/>
    <mergeCell ref="H123:L123"/>
    <mergeCell ref="H99:L99"/>
    <mergeCell ref="H100:L100"/>
    <mergeCell ref="D83:D85"/>
    <mergeCell ref="E83:E84"/>
    <mergeCell ref="H83:H84"/>
    <mergeCell ref="I83:L83"/>
    <mergeCell ref="H73:L73"/>
    <mergeCell ref="H74:L74"/>
    <mergeCell ref="H110:L110"/>
    <mergeCell ref="H111:L111"/>
    <mergeCell ref="F51:F52"/>
    <mergeCell ref="H109:L109"/>
    <mergeCell ref="H104:H105"/>
    <mergeCell ref="E91:E92"/>
    <mergeCell ref="H162:L162"/>
    <mergeCell ref="G136:G137"/>
    <mergeCell ref="G128:G129"/>
    <mergeCell ref="G149:G150"/>
    <mergeCell ref="H116:L116"/>
    <mergeCell ref="H117:L117"/>
    <mergeCell ref="H161:L161"/>
    <mergeCell ref="A131:A135"/>
    <mergeCell ref="A136:A138"/>
    <mergeCell ref="B131:B135"/>
    <mergeCell ref="C131:C135"/>
    <mergeCell ref="A160:A164"/>
    <mergeCell ref="H126:L126"/>
    <mergeCell ref="I128:L128"/>
    <mergeCell ref="H131:L131"/>
    <mergeCell ref="H136:H137"/>
    <mergeCell ref="I136:L136"/>
    <mergeCell ref="F120:F121"/>
    <mergeCell ref="E149:E150"/>
    <mergeCell ref="F136:F137"/>
    <mergeCell ref="E136:E137"/>
    <mergeCell ref="H145:L145"/>
    <mergeCell ref="E128:E129"/>
    <mergeCell ref="H144:L144"/>
    <mergeCell ref="C120:C122"/>
    <mergeCell ref="A107:A114"/>
    <mergeCell ref="A115:A122"/>
    <mergeCell ref="A99:A106"/>
    <mergeCell ref="A46:A53"/>
    <mergeCell ref="A86:A93"/>
    <mergeCell ref="B160:B164"/>
    <mergeCell ref="A144:A151"/>
    <mergeCell ref="A70:A77"/>
    <mergeCell ref="B70:B74"/>
    <mergeCell ref="C139:C143"/>
    <mergeCell ref="B123:B127"/>
    <mergeCell ref="C123:C127"/>
    <mergeCell ref="C128:C130"/>
    <mergeCell ref="A152:A159"/>
    <mergeCell ref="B152:B156"/>
    <mergeCell ref="B157:B159"/>
    <mergeCell ref="B136:B138"/>
    <mergeCell ref="A123:A130"/>
    <mergeCell ref="C144:C148"/>
    <mergeCell ref="B51:B53"/>
    <mergeCell ref="C54:C58"/>
    <mergeCell ref="A38:A45"/>
    <mergeCell ref="B38:B42"/>
    <mergeCell ref="C38:C42"/>
    <mergeCell ref="C43:C45"/>
    <mergeCell ref="C107:C111"/>
    <mergeCell ref="B107:B111"/>
    <mergeCell ref="B35:B37"/>
    <mergeCell ref="B26:B28"/>
    <mergeCell ref="C26:C28"/>
    <mergeCell ref="B29:B34"/>
    <mergeCell ref="A21:A28"/>
    <mergeCell ref="B46:B50"/>
    <mergeCell ref="C46:C50"/>
    <mergeCell ref="A62:A69"/>
    <mergeCell ref="B43:B45"/>
    <mergeCell ref="A54:A61"/>
    <mergeCell ref="B54:B58"/>
    <mergeCell ref="A78:A85"/>
    <mergeCell ref="B78:B82"/>
    <mergeCell ref="B83:B85"/>
    <mergeCell ref="C83:C85"/>
    <mergeCell ref="B75:B77"/>
    <mergeCell ref="C70:C74"/>
    <mergeCell ref="D26:D28"/>
    <mergeCell ref="E26:E27"/>
    <mergeCell ref="G35:G36"/>
    <mergeCell ref="G43:G44"/>
    <mergeCell ref="G59:G60"/>
    <mergeCell ref="G67:G68"/>
    <mergeCell ref="G104:G105"/>
    <mergeCell ref="G112:G113"/>
    <mergeCell ref="G120:G121"/>
    <mergeCell ref="F112:F113"/>
    <mergeCell ref="D112:D114"/>
    <mergeCell ref="F91:F92"/>
    <mergeCell ref="G91:G92"/>
    <mergeCell ref="F59:F60"/>
    <mergeCell ref="B13:B17"/>
    <mergeCell ref="C13:C17"/>
    <mergeCell ref="D186:D188"/>
    <mergeCell ref="G157:G158"/>
    <mergeCell ref="G170:G171"/>
    <mergeCell ref="D183:D185"/>
    <mergeCell ref="B170:B172"/>
    <mergeCell ref="B115:B119"/>
    <mergeCell ref="C115:C119"/>
    <mergeCell ref="B149:B151"/>
    <mergeCell ref="C149:C151"/>
    <mergeCell ref="B165:B169"/>
    <mergeCell ref="E186:E187"/>
    <mergeCell ref="F186:F187"/>
    <mergeCell ref="E104:E105"/>
    <mergeCell ref="F170:F171"/>
    <mergeCell ref="F149:F150"/>
    <mergeCell ref="F128:F129"/>
    <mergeCell ref="E120:E121"/>
    <mergeCell ref="B173:B177"/>
    <mergeCell ref="D170:D172"/>
    <mergeCell ref="B178:B182"/>
    <mergeCell ref="G18:G19"/>
    <mergeCell ref="G26:G27"/>
    <mergeCell ref="O3:O4"/>
    <mergeCell ref="H4:L4"/>
    <mergeCell ref="B6:B12"/>
    <mergeCell ref="A6:A12"/>
    <mergeCell ref="H5:L5"/>
    <mergeCell ref="H6:L6"/>
    <mergeCell ref="H7:L7"/>
    <mergeCell ref="H8:L8"/>
    <mergeCell ref="H9:L9"/>
    <mergeCell ref="H12:L12"/>
    <mergeCell ref="F3:N3"/>
    <mergeCell ref="H10:L10"/>
    <mergeCell ref="O6:O10"/>
    <mergeCell ref="O11:O12"/>
    <mergeCell ref="H11:L11"/>
    <mergeCell ref="C6:C12"/>
    <mergeCell ref="B3:B4"/>
    <mergeCell ref="C3:C4"/>
    <mergeCell ref="D3:D4"/>
    <mergeCell ref="E3:E4"/>
    <mergeCell ref="A2:O2"/>
    <mergeCell ref="I1:P1"/>
    <mergeCell ref="O13:O17"/>
    <mergeCell ref="B21:B25"/>
    <mergeCell ref="C21:C25"/>
    <mergeCell ref="O21:O25"/>
    <mergeCell ref="F18:F19"/>
    <mergeCell ref="M18:M19"/>
    <mergeCell ref="N18:N19"/>
    <mergeCell ref="B18:B20"/>
    <mergeCell ref="C18:C20"/>
    <mergeCell ref="D18:D20"/>
    <mergeCell ref="H13:L13"/>
    <mergeCell ref="H14:L14"/>
    <mergeCell ref="H15:L15"/>
    <mergeCell ref="H16:L16"/>
    <mergeCell ref="H17:L17"/>
    <mergeCell ref="H18:H19"/>
    <mergeCell ref="I18:L18"/>
    <mergeCell ref="H21:L21"/>
    <mergeCell ref="H22:L22"/>
    <mergeCell ref="H23:L23"/>
    <mergeCell ref="H24:L24"/>
    <mergeCell ref="A3:A4"/>
    <mergeCell ref="O18:O20"/>
    <mergeCell ref="O29:O34"/>
    <mergeCell ref="A94:A98"/>
    <mergeCell ref="B94:B98"/>
    <mergeCell ref="C94:C98"/>
    <mergeCell ref="O94:O98"/>
    <mergeCell ref="B62:B66"/>
    <mergeCell ref="C62:C66"/>
    <mergeCell ref="O62:O66"/>
    <mergeCell ref="O54:O58"/>
    <mergeCell ref="B59:B61"/>
    <mergeCell ref="C59:C61"/>
    <mergeCell ref="D59:D61"/>
    <mergeCell ref="E59:E60"/>
    <mergeCell ref="M35:M36"/>
    <mergeCell ref="N35:N36"/>
    <mergeCell ref="A29:A37"/>
    <mergeCell ref="N67:N68"/>
    <mergeCell ref="M59:M60"/>
    <mergeCell ref="N59:N60"/>
    <mergeCell ref="H94:L94"/>
    <mergeCell ref="F26:F27"/>
    <mergeCell ref="H26:H27"/>
    <mergeCell ref="I26:L26"/>
    <mergeCell ref="O99:O103"/>
    <mergeCell ref="B67:B69"/>
    <mergeCell ref="C67:C69"/>
    <mergeCell ref="D67:D69"/>
    <mergeCell ref="E67:E68"/>
    <mergeCell ref="F67:F68"/>
    <mergeCell ref="M67:M68"/>
    <mergeCell ref="H139:L139"/>
    <mergeCell ref="B139:B143"/>
    <mergeCell ref="N120:N121"/>
    <mergeCell ref="B104:B106"/>
    <mergeCell ref="C104:C106"/>
    <mergeCell ref="B112:B114"/>
    <mergeCell ref="B120:B122"/>
    <mergeCell ref="O123:O127"/>
    <mergeCell ref="D128:D130"/>
    <mergeCell ref="B128:B130"/>
    <mergeCell ref="H95:L95"/>
    <mergeCell ref="H96:L96"/>
    <mergeCell ref="H101:L101"/>
    <mergeCell ref="H102:L102"/>
    <mergeCell ref="H103:L103"/>
    <mergeCell ref="M104:M105"/>
    <mergeCell ref="D120:D122"/>
    <mergeCell ref="N249:N250"/>
    <mergeCell ref="B236:B238"/>
    <mergeCell ref="B231:B235"/>
    <mergeCell ref="C231:C235"/>
    <mergeCell ref="O231:O235"/>
    <mergeCell ref="H247:L247"/>
    <mergeCell ref="H248:L248"/>
    <mergeCell ref="H249:H250"/>
    <mergeCell ref="I249:L249"/>
    <mergeCell ref="D236:D238"/>
    <mergeCell ref="E236:E237"/>
    <mergeCell ref="O236:O238"/>
    <mergeCell ref="O249:O251"/>
    <mergeCell ref="F236:F237"/>
    <mergeCell ref="M236:M237"/>
    <mergeCell ref="H236:H237"/>
    <mergeCell ref="I236:L236"/>
    <mergeCell ref="H231:L231"/>
    <mergeCell ref="H232:L232"/>
    <mergeCell ref="O268:O272"/>
    <mergeCell ref="O244:O248"/>
    <mergeCell ref="B252:B256"/>
    <mergeCell ref="C252:C256"/>
    <mergeCell ref="O252:O256"/>
    <mergeCell ref="B244:B248"/>
    <mergeCell ref="C244:C248"/>
    <mergeCell ref="N257:N258"/>
    <mergeCell ref="H252:L252"/>
    <mergeCell ref="H253:L253"/>
    <mergeCell ref="E257:E258"/>
    <mergeCell ref="D257:D259"/>
    <mergeCell ref="B257:B259"/>
    <mergeCell ref="F257:F258"/>
    <mergeCell ref="M257:M258"/>
    <mergeCell ref="H244:L244"/>
    <mergeCell ref="H245:L245"/>
    <mergeCell ref="H246:L246"/>
    <mergeCell ref="B249:B251"/>
    <mergeCell ref="C249:C251"/>
    <mergeCell ref="D249:D251"/>
    <mergeCell ref="E249:E250"/>
    <mergeCell ref="C257:C259"/>
    <mergeCell ref="M249:M250"/>
    <mergeCell ref="B186:B188"/>
    <mergeCell ref="C186:C188"/>
    <mergeCell ref="C173:C177"/>
    <mergeCell ref="C178:C182"/>
    <mergeCell ref="B189:B193"/>
    <mergeCell ref="B197:B201"/>
    <mergeCell ref="B205:B209"/>
    <mergeCell ref="B226:B230"/>
    <mergeCell ref="A244:A251"/>
    <mergeCell ref="B183:B185"/>
    <mergeCell ref="C183:C185"/>
    <mergeCell ref="C236:C238"/>
    <mergeCell ref="A205:A212"/>
    <mergeCell ref="A189:A196"/>
    <mergeCell ref="A197:A204"/>
    <mergeCell ref="B194:B196"/>
    <mergeCell ref="C194:C196"/>
    <mergeCell ref="A173:A177"/>
    <mergeCell ref="A213:A217"/>
    <mergeCell ref="A218:A225"/>
    <mergeCell ref="C226:C230"/>
    <mergeCell ref="A231:A238"/>
    <mergeCell ref="A226:A230"/>
    <mergeCell ref="C213:C217"/>
    <mergeCell ref="H208:L208"/>
    <mergeCell ref="F210:F211"/>
    <mergeCell ref="H229:L229"/>
    <mergeCell ref="H230:L230"/>
    <mergeCell ref="H213:L213"/>
    <mergeCell ref="H214:L214"/>
    <mergeCell ref="H215:L215"/>
    <mergeCell ref="H216:L216"/>
    <mergeCell ref="H217:L217"/>
    <mergeCell ref="H218:L218"/>
    <mergeCell ref="H219:L219"/>
    <mergeCell ref="H220:L220"/>
    <mergeCell ref="E210:E211"/>
    <mergeCell ref="B223:B225"/>
    <mergeCell ref="C223:C225"/>
    <mergeCell ref="D223:D225"/>
    <mergeCell ref="E223:E224"/>
    <mergeCell ref="F223:F224"/>
    <mergeCell ref="N136:N137"/>
    <mergeCell ref="H180:L180"/>
    <mergeCell ref="H181:L181"/>
    <mergeCell ref="M202:M203"/>
    <mergeCell ref="G194:G195"/>
    <mergeCell ref="H202:H203"/>
    <mergeCell ref="M183:M184"/>
    <mergeCell ref="H182:L182"/>
    <mergeCell ref="E194:E195"/>
    <mergeCell ref="H197:L197"/>
    <mergeCell ref="H198:L198"/>
    <mergeCell ref="H199:L199"/>
    <mergeCell ref="H200:L200"/>
    <mergeCell ref="H201:L201"/>
    <mergeCell ref="E183:E184"/>
    <mergeCell ref="F194:F195"/>
    <mergeCell ref="E202:E203"/>
    <mergeCell ref="I194:L194"/>
    <mergeCell ref="I202:L202"/>
    <mergeCell ref="F202:F203"/>
    <mergeCell ref="G223:G224"/>
    <mergeCell ref="G236:G237"/>
    <mergeCell ref="G249:G250"/>
    <mergeCell ref="G257:G258"/>
    <mergeCell ref="H221:L221"/>
    <mergeCell ref="O104:O106"/>
    <mergeCell ref="O112:O114"/>
    <mergeCell ref="O115:O119"/>
    <mergeCell ref="O107:O111"/>
    <mergeCell ref="M149:M150"/>
    <mergeCell ref="N149:N150"/>
    <mergeCell ref="N157:N158"/>
    <mergeCell ref="O136:O138"/>
    <mergeCell ref="O131:O134"/>
    <mergeCell ref="N104:N105"/>
    <mergeCell ref="N112:N113"/>
    <mergeCell ref="O139:O143"/>
    <mergeCell ref="M136:M137"/>
    <mergeCell ref="O144:O148"/>
    <mergeCell ref="O120:O122"/>
    <mergeCell ref="M112:M113"/>
    <mergeCell ref="M128:M129"/>
    <mergeCell ref="O128:O130"/>
    <mergeCell ref="M120:M121"/>
    <mergeCell ref="O257:O259"/>
    <mergeCell ref="O223:O225"/>
    <mergeCell ref="O218:O222"/>
    <mergeCell ref="O213:O217"/>
    <mergeCell ref="O226:O230"/>
    <mergeCell ref="N236:N237"/>
    <mergeCell ref="H228:L228"/>
    <mergeCell ref="M194:M195"/>
    <mergeCell ref="M210:M211"/>
    <mergeCell ref="H226:L226"/>
    <mergeCell ref="H227:L227"/>
    <mergeCell ref="I257:L257"/>
    <mergeCell ref="H254:L254"/>
    <mergeCell ref="H255:L255"/>
    <mergeCell ref="H256:L256"/>
    <mergeCell ref="N223:N224"/>
    <mergeCell ref="M223:M224"/>
    <mergeCell ref="H205:L205"/>
    <mergeCell ref="O197:O201"/>
    <mergeCell ref="O205:O209"/>
    <mergeCell ref="O210:O212"/>
    <mergeCell ref="O202:O204"/>
    <mergeCell ref="O194:O196"/>
    <mergeCell ref="N202:N203"/>
    <mergeCell ref="A139:A143"/>
    <mergeCell ref="A13:A20"/>
    <mergeCell ref="E18:E19"/>
    <mergeCell ref="C29:C34"/>
    <mergeCell ref="C99:C103"/>
    <mergeCell ref="C35:C37"/>
    <mergeCell ref="E170:E171"/>
    <mergeCell ref="D149:D151"/>
    <mergeCell ref="H153:L153"/>
    <mergeCell ref="H154:L154"/>
    <mergeCell ref="H155:L155"/>
    <mergeCell ref="H156:L156"/>
    <mergeCell ref="C157:C159"/>
    <mergeCell ref="D157:D159"/>
    <mergeCell ref="C152:C156"/>
    <mergeCell ref="H132:L132"/>
    <mergeCell ref="H165:L165"/>
    <mergeCell ref="H152:L152"/>
    <mergeCell ref="I104:L104"/>
    <mergeCell ref="H97:L97"/>
    <mergeCell ref="H98:L98"/>
    <mergeCell ref="H38:L38"/>
    <mergeCell ref="A239:A243"/>
    <mergeCell ref="B239:B243"/>
    <mergeCell ref="C239:C243"/>
    <mergeCell ref="H239:L239"/>
    <mergeCell ref="O239:O243"/>
    <mergeCell ref="H240:L240"/>
    <mergeCell ref="H241:L241"/>
    <mergeCell ref="H242:L242"/>
    <mergeCell ref="H243:L243"/>
    <mergeCell ref="A260:A267"/>
    <mergeCell ref="B260:B264"/>
    <mergeCell ref="C260:C264"/>
    <mergeCell ref="H260:L260"/>
    <mergeCell ref="O260:O264"/>
    <mergeCell ref="H261:L261"/>
    <mergeCell ref="H262:L262"/>
    <mergeCell ref="H263:L263"/>
    <mergeCell ref="H264:L264"/>
    <mergeCell ref="B265:B267"/>
    <mergeCell ref="C265:C267"/>
    <mergeCell ref="D265:D267"/>
    <mergeCell ref="E265:E266"/>
    <mergeCell ref="F265:F266"/>
    <mergeCell ref="G265:G266"/>
    <mergeCell ref="H265:H266"/>
    <mergeCell ref="I265:L265"/>
    <mergeCell ref="M265:M266"/>
    <mergeCell ref="N265:N266"/>
    <mergeCell ref="O265:O267"/>
  </mergeCells>
  <pageMargins left="0.70866141732283472" right="0.70866141732283472" top="0.74803149606299213" bottom="0.74803149606299213" header="0.31496062992125984" footer="0.31496062992125984"/>
  <pageSetup paperSize="9" scale="65" firstPageNumber="14" fitToHeight="0" orientation="landscape" useFirstPageNumber="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6"/>
  <sheetViews>
    <sheetView view="pageBreakPreview" topLeftCell="A64" zoomScaleSheetLayoutView="100" workbookViewId="0">
      <selection activeCell="B24" sqref="B24:B28"/>
    </sheetView>
  </sheetViews>
  <sheetFormatPr defaultColWidth="9.140625" defaultRowHeight="15"/>
  <cols>
    <col min="1" max="1" width="9.140625" style="23"/>
    <col min="2" max="2" width="33" style="25" customWidth="1"/>
    <col min="3" max="3" width="12.5703125" style="1" customWidth="1"/>
    <col min="4" max="4" width="14.42578125" style="2" customWidth="1"/>
    <col min="5" max="5" width="10.42578125" style="1" bestFit="1" customWidth="1"/>
    <col min="6" max="12" width="9.140625" style="1"/>
    <col min="13" max="13" width="9.5703125" style="1" bestFit="1" customWidth="1"/>
    <col min="14" max="14" width="9.140625" style="54"/>
    <col min="15" max="15" width="12.42578125" style="1" customWidth="1"/>
    <col min="16" max="16384" width="9.140625" style="1"/>
  </cols>
  <sheetData>
    <row r="1" spans="1:15" ht="63.75" customHeight="1">
      <c r="B1" s="48"/>
      <c r="C1" s="48"/>
      <c r="D1" s="48"/>
      <c r="E1" s="48"/>
      <c r="F1" s="48"/>
      <c r="G1" s="122"/>
      <c r="H1" s="48"/>
      <c r="I1" s="48"/>
      <c r="J1" s="405" t="s">
        <v>303</v>
      </c>
      <c r="K1" s="405"/>
      <c r="L1" s="405"/>
      <c r="M1" s="406"/>
      <c r="N1" s="406"/>
      <c r="O1" s="406"/>
    </row>
    <row r="2" spans="1:15">
      <c r="A2" s="403" t="s">
        <v>173</v>
      </c>
      <c r="B2" s="404"/>
      <c r="C2" s="404"/>
      <c r="D2" s="404"/>
      <c r="E2" s="404"/>
      <c r="F2" s="404"/>
      <c r="G2" s="404"/>
      <c r="H2" s="404"/>
      <c r="I2" s="404"/>
      <c r="J2" s="404"/>
      <c r="K2" s="404"/>
      <c r="L2" s="404"/>
      <c r="M2" s="404"/>
      <c r="N2" s="404"/>
      <c r="O2" s="404"/>
    </row>
    <row r="3" spans="1:15" ht="22.5" customHeight="1">
      <c r="A3" s="271" t="s">
        <v>19</v>
      </c>
      <c r="B3" s="273" t="s">
        <v>22</v>
      </c>
      <c r="C3" s="273" t="s">
        <v>23</v>
      </c>
      <c r="D3" s="273" t="s">
        <v>6</v>
      </c>
      <c r="E3" s="273" t="s">
        <v>28</v>
      </c>
      <c r="F3" s="343" t="s">
        <v>24</v>
      </c>
      <c r="G3" s="297"/>
      <c r="H3" s="297"/>
      <c r="I3" s="297"/>
      <c r="J3" s="297"/>
      <c r="K3" s="297"/>
      <c r="L3" s="297"/>
      <c r="M3" s="297"/>
      <c r="N3" s="298"/>
      <c r="O3" s="273" t="s">
        <v>25</v>
      </c>
    </row>
    <row r="4" spans="1:15">
      <c r="A4" s="271"/>
      <c r="B4" s="273"/>
      <c r="C4" s="273"/>
      <c r="D4" s="273"/>
      <c r="E4" s="273"/>
      <c r="F4" s="34">
        <v>2023</v>
      </c>
      <c r="G4" s="121">
        <v>2024</v>
      </c>
      <c r="H4" s="325">
        <v>2025</v>
      </c>
      <c r="I4" s="325"/>
      <c r="J4" s="325"/>
      <c r="K4" s="325"/>
      <c r="L4" s="325"/>
      <c r="M4" s="34" t="s">
        <v>56</v>
      </c>
      <c r="N4" s="90" t="s">
        <v>57</v>
      </c>
      <c r="O4" s="273"/>
    </row>
    <row r="5" spans="1:15">
      <c r="A5" s="31">
        <v>1</v>
      </c>
      <c r="B5" s="33">
        <v>2</v>
      </c>
      <c r="C5" s="32">
        <v>3</v>
      </c>
      <c r="D5" s="33">
        <v>4</v>
      </c>
      <c r="E5" s="32">
        <v>5</v>
      </c>
      <c r="F5" s="32">
        <v>6</v>
      </c>
      <c r="G5" s="123">
        <v>7</v>
      </c>
      <c r="H5" s="292">
        <v>7</v>
      </c>
      <c r="I5" s="292"/>
      <c r="J5" s="292"/>
      <c r="K5" s="292"/>
      <c r="L5" s="292"/>
      <c r="M5" s="32">
        <v>9</v>
      </c>
      <c r="N5" s="89">
        <v>10</v>
      </c>
      <c r="O5" s="32">
        <v>11</v>
      </c>
    </row>
    <row r="6" spans="1:15">
      <c r="A6" s="271" t="s">
        <v>50</v>
      </c>
      <c r="B6" s="326" t="s">
        <v>36</v>
      </c>
      <c r="C6" s="286" t="s">
        <v>304</v>
      </c>
      <c r="D6" s="35" t="s">
        <v>20</v>
      </c>
      <c r="E6" s="44">
        <f>E7+E8+E9+E10</f>
        <v>6500</v>
      </c>
      <c r="F6" s="44">
        <f>F7+F8+F9+F10</f>
        <v>1300</v>
      </c>
      <c r="G6" s="44">
        <f>G7+G8+G9+G10</f>
        <v>1300</v>
      </c>
      <c r="H6" s="332">
        <f>H7+H8+H9+H10</f>
        <v>1300</v>
      </c>
      <c r="I6" s="332"/>
      <c r="J6" s="332"/>
      <c r="K6" s="332"/>
      <c r="L6" s="332"/>
      <c r="M6" s="44">
        <f>M7+M8+M9+M10</f>
        <v>1300</v>
      </c>
      <c r="N6" s="53">
        <f>N7+N8+N9+N10</f>
        <v>1300</v>
      </c>
      <c r="O6" s="286" t="s">
        <v>278</v>
      </c>
    </row>
    <row r="7" spans="1:15" ht="33.75">
      <c r="A7" s="271"/>
      <c r="B7" s="326"/>
      <c r="C7" s="287"/>
      <c r="D7" s="35" t="s">
        <v>26</v>
      </c>
      <c r="E7" s="40">
        <f>F7+G7+H7+M7+N7</f>
        <v>0</v>
      </c>
      <c r="F7" s="40">
        <f t="shared" ref="F7:G9" si="0">F12</f>
        <v>0</v>
      </c>
      <c r="G7" s="40">
        <f t="shared" si="0"/>
        <v>0</v>
      </c>
      <c r="H7" s="291">
        <v>0</v>
      </c>
      <c r="I7" s="291"/>
      <c r="J7" s="291"/>
      <c r="K7" s="291"/>
      <c r="L7" s="291"/>
      <c r="M7" s="40">
        <v>0</v>
      </c>
      <c r="N7" s="41">
        <v>0</v>
      </c>
      <c r="O7" s="287"/>
    </row>
    <row r="8" spans="1:15" ht="33.75">
      <c r="A8" s="271"/>
      <c r="B8" s="326"/>
      <c r="C8" s="287"/>
      <c r="D8" s="35" t="s">
        <v>1</v>
      </c>
      <c r="E8" s="40">
        <f t="shared" ref="E8:E15" si="1">F8+G8+H8+M8+N8</f>
        <v>0</v>
      </c>
      <c r="F8" s="40">
        <f t="shared" si="0"/>
        <v>0</v>
      </c>
      <c r="G8" s="40">
        <f t="shared" si="0"/>
        <v>0</v>
      </c>
      <c r="H8" s="291">
        <v>0</v>
      </c>
      <c r="I8" s="291"/>
      <c r="J8" s="291"/>
      <c r="K8" s="291"/>
      <c r="L8" s="291"/>
      <c r="M8" s="40">
        <v>0</v>
      </c>
      <c r="N8" s="41">
        <v>0</v>
      </c>
      <c r="O8" s="287"/>
    </row>
    <row r="9" spans="1:15" ht="33.75">
      <c r="A9" s="271"/>
      <c r="B9" s="326"/>
      <c r="C9" s="287"/>
      <c r="D9" s="35" t="s">
        <v>21</v>
      </c>
      <c r="E9" s="39">
        <f t="shared" si="1"/>
        <v>6500</v>
      </c>
      <c r="F9" s="39">
        <f t="shared" si="0"/>
        <v>1300</v>
      </c>
      <c r="G9" s="39">
        <f t="shared" si="0"/>
        <v>1300</v>
      </c>
      <c r="H9" s="274">
        <v>1300</v>
      </c>
      <c r="I9" s="292"/>
      <c r="J9" s="292"/>
      <c r="K9" s="292"/>
      <c r="L9" s="292"/>
      <c r="M9" s="39">
        <v>1300</v>
      </c>
      <c r="N9" s="42">
        <v>1300</v>
      </c>
      <c r="O9" s="287"/>
    </row>
    <row r="10" spans="1:15" ht="22.5">
      <c r="A10" s="271"/>
      <c r="B10" s="326"/>
      <c r="C10" s="288"/>
      <c r="D10" s="35" t="s">
        <v>2</v>
      </c>
      <c r="E10" s="40">
        <f t="shared" si="1"/>
        <v>0</v>
      </c>
      <c r="F10" s="40">
        <v>0</v>
      </c>
      <c r="G10" s="40">
        <v>0</v>
      </c>
      <c r="H10" s="291">
        <v>0</v>
      </c>
      <c r="I10" s="291"/>
      <c r="J10" s="291"/>
      <c r="K10" s="291"/>
      <c r="L10" s="291"/>
      <c r="M10" s="40">
        <v>0</v>
      </c>
      <c r="N10" s="41">
        <v>0</v>
      </c>
      <c r="O10" s="288"/>
    </row>
    <row r="11" spans="1:15">
      <c r="A11" s="271" t="s">
        <v>7</v>
      </c>
      <c r="B11" s="326" t="s">
        <v>60</v>
      </c>
      <c r="C11" s="286" t="s">
        <v>304</v>
      </c>
      <c r="D11" s="94" t="s">
        <v>20</v>
      </c>
      <c r="E11" s="43">
        <f>E12+E13+E14+E15</f>
        <v>6500</v>
      </c>
      <c r="F11" s="43">
        <f>F12+F13+F14+F15</f>
        <v>1300</v>
      </c>
      <c r="G11" s="43">
        <f>G12+G13+G14+G15</f>
        <v>1300</v>
      </c>
      <c r="H11" s="400">
        <f>H12+H13+H14+H15</f>
        <v>1300</v>
      </c>
      <c r="I11" s="400"/>
      <c r="J11" s="400"/>
      <c r="K11" s="400"/>
      <c r="L11" s="400"/>
      <c r="M11" s="134">
        <f>M12+M13+M14+M15</f>
        <v>1300</v>
      </c>
      <c r="N11" s="134">
        <f>N12+N13+N14+N15</f>
        <v>1300</v>
      </c>
      <c r="O11" s="286" t="s">
        <v>278</v>
      </c>
    </row>
    <row r="12" spans="1:15" ht="33.75">
      <c r="A12" s="271"/>
      <c r="B12" s="326"/>
      <c r="C12" s="287"/>
      <c r="D12" s="94" t="s">
        <v>26</v>
      </c>
      <c r="E12" s="40">
        <f t="shared" si="1"/>
        <v>0</v>
      </c>
      <c r="F12" s="40">
        <v>0</v>
      </c>
      <c r="G12" s="40">
        <v>0</v>
      </c>
      <c r="H12" s="397">
        <v>0</v>
      </c>
      <c r="I12" s="397"/>
      <c r="J12" s="397"/>
      <c r="K12" s="397"/>
      <c r="L12" s="397"/>
      <c r="M12" s="133">
        <v>0</v>
      </c>
      <c r="N12" s="133">
        <v>0</v>
      </c>
      <c r="O12" s="287"/>
    </row>
    <row r="13" spans="1:15" ht="33.75">
      <c r="A13" s="271"/>
      <c r="B13" s="326"/>
      <c r="C13" s="287"/>
      <c r="D13" s="94" t="s">
        <v>1</v>
      </c>
      <c r="E13" s="40">
        <f t="shared" si="1"/>
        <v>0</v>
      </c>
      <c r="F13" s="40">
        <v>0</v>
      </c>
      <c r="G13" s="40">
        <v>0</v>
      </c>
      <c r="H13" s="397">
        <v>0</v>
      </c>
      <c r="I13" s="397"/>
      <c r="J13" s="397"/>
      <c r="K13" s="397"/>
      <c r="L13" s="397"/>
      <c r="M13" s="133">
        <v>0</v>
      </c>
      <c r="N13" s="133">
        <v>0</v>
      </c>
      <c r="O13" s="287"/>
    </row>
    <row r="14" spans="1:15" ht="33.75">
      <c r="A14" s="271"/>
      <c r="B14" s="326"/>
      <c r="C14" s="287"/>
      <c r="D14" s="94" t="s">
        <v>21</v>
      </c>
      <c r="E14" s="39">
        <f t="shared" si="1"/>
        <v>6500</v>
      </c>
      <c r="F14" s="39">
        <v>1300</v>
      </c>
      <c r="G14" s="39">
        <v>1300</v>
      </c>
      <c r="H14" s="398">
        <v>1300</v>
      </c>
      <c r="I14" s="399"/>
      <c r="J14" s="399"/>
      <c r="K14" s="399"/>
      <c r="L14" s="399"/>
      <c r="M14" s="135">
        <v>1300</v>
      </c>
      <c r="N14" s="135">
        <v>1300</v>
      </c>
      <c r="O14" s="287"/>
    </row>
    <row r="15" spans="1:15" ht="22.5">
      <c r="A15" s="271"/>
      <c r="B15" s="326"/>
      <c r="C15" s="288"/>
      <c r="D15" s="94" t="s">
        <v>2</v>
      </c>
      <c r="E15" s="40">
        <f t="shared" si="1"/>
        <v>0</v>
      </c>
      <c r="F15" s="40">
        <v>0</v>
      </c>
      <c r="G15" s="40">
        <v>0</v>
      </c>
      <c r="H15" s="397">
        <v>0</v>
      </c>
      <c r="I15" s="397"/>
      <c r="J15" s="397"/>
      <c r="K15" s="397"/>
      <c r="L15" s="397"/>
      <c r="M15" s="133">
        <v>0</v>
      </c>
      <c r="N15" s="133">
        <v>0</v>
      </c>
      <c r="O15" s="288"/>
    </row>
    <row r="16" spans="1:15" ht="15" customHeight="1">
      <c r="A16" s="271"/>
      <c r="B16" s="324" t="s">
        <v>188</v>
      </c>
      <c r="C16" s="271" t="s">
        <v>304</v>
      </c>
      <c r="D16" s="271"/>
      <c r="E16" s="280" t="s">
        <v>54</v>
      </c>
      <c r="F16" s="280" t="s">
        <v>55</v>
      </c>
      <c r="G16" s="280" t="s">
        <v>352</v>
      </c>
      <c r="H16" s="280" t="s">
        <v>3</v>
      </c>
      <c r="I16" s="273" t="s">
        <v>236</v>
      </c>
      <c r="J16" s="273"/>
      <c r="K16" s="273"/>
      <c r="L16" s="273"/>
      <c r="M16" s="280" t="s">
        <v>56</v>
      </c>
      <c r="N16" s="280" t="s">
        <v>57</v>
      </c>
      <c r="O16" s="283"/>
    </row>
    <row r="17" spans="1:15" ht="22.5">
      <c r="A17" s="271"/>
      <c r="B17" s="324"/>
      <c r="C17" s="271"/>
      <c r="D17" s="271"/>
      <c r="E17" s="280"/>
      <c r="F17" s="280"/>
      <c r="G17" s="280"/>
      <c r="H17" s="280"/>
      <c r="I17" s="92" t="s">
        <v>232</v>
      </c>
      <c r="J17" s="92" t="s">
        <v>233</v>
      </c>
      <c r="K17" s="92" t="s">
        <v>234</v>
      </c>
      <c r="L17" s="92" t="s">
        <v>235</v>
      </c>
      <c r="M17" s="280"/>
      <c r="N17" s="280"/>
      <c r="O17" s="284"/>
    </row>
    <row r="18" spans="1:15">
      <c r="A18" s="271"/>
      <c r="B18" s="324"/>
      <c r="C18" s="271"/>
      <c r="D18" s="271"/>
      <c r="E18" s="93">
        <v>130</v>
      </c>
      <c r="F18" s="93">
        <v>65</v>
      </c>
      <c r="G18" s="118">
        <v>65</v>
      </c>
      <c r="H18" s="93">
        <v>65</v>
      </c>
      <c r="I18" s="93" t="s">
        <v>277</v>
      </c>
      <c r="J18" s="93">
        <v>65</v>
      </c>
      <c r="K18" s="93" t="s">
        <v>277</v>
      </c>
      <c r="L18" s="93" t="s">
        <v>277</v>
      </c>
      <c r="M18" s="93" t="s">
        <v>277</v>
      </c>
      <c r="N18" s="93" t="s">
        <v>277</v>
      </c>
      <c r="O18" s="285"/>
    </row>
    <row r="19" spans="1:15">
      <c r="A19" s="271" t="s">
        <v>43</v>
      </c>
      <c r="B19" s="326" t="s">
        <v>59</v>
      </c>
      <c r="C19" s="286" t="s">
        <v>304</v>
      </c>
      <c r="D19" s="35" t="s">
        <v>20</v>
      </c>
      <c r="E19" s="44">
        <f>E20+E21+E22+E23</f>
        <v>121759.74</v>
      </c>
      <c r="F19" s="44">
        <f>F20+F21+F22+F23</f>
        <v>31669.61</v>
      </c>
      <c r="G19" s="44">
        <f>G20+G21+G22+G23</f>
        <v>22117.73</v>
      </c>
      <c r="H19" s="332">
        <f>H20+H21+H22+H23</f>
        <v>23990.799999999999</v>
      </c>
      <c r="I19" s="332"/>
      <c r="J19" s="332"/>
      <c r="K19" s="332"/>
      <c r="L19" s="332"/>
      <c r="M19" s="44">
        <f>M20+M21+M22+M23</f>
        <v>21990.799999999999</v>
      </c>
      <c r="N19" s="53">
        <f>N20+N21+N22+N23</f>
        <v>21990.799999999999</v>
      </c>
      <c r="O19" s="286" t="s">
        <v>278</v>
      </c>
    </row>
    <row r="20" spans="1:15" ht="33.75">
      <c r="A20" s="271"/>
      <c r="B20" s="326"/>
      <c r="C20" s="287"/>
      <c r="D20" s="35" t="s">
        <v>26</v>
      </c>
      <c r="E20" s="40">
        <f t="shared" ref="E20:E28" si="2">F20+G20+H20+M20+N20</f>
        <v>959</v>
      </c>
      <c r="F20" s="40">
        <f>F25+F33</f>
        <v>0</v>
      </c>
      <c r="G20" s="40">
        <f>G41</f>
        <v>959</v>
      </c>
      <c r="H20" s="344">
        <f>H25+H33</f>
        <v>0</v>
      </c>
      <c r="I20" s="345"/>
      <c r="J20" s="345"/>
      <c r="K20" s="345"/>
      <c r="L20" s="346"/>
      <c r="M20" s="40">
        <f t="shared" ref="M20:N22" si="3">M25+M33</f>
        <v>0</v>
      </c>
      <c r="N20" s="41">
        <f t="shared" si="3"/>
        <v>0</v>
      </c>
      <c r="O20" s="287"/>
    </row>
    <row r="21" spans="1:15" ht="33.75">
      <c r="A21" s="271"/>
      <c r="B21" s="326"/>
      <c r="C21" s="287"/>
      <c r="D21" s="35" t="s">
        <v>1</v>
      </c>
      <c r="E21" s="40">
        <f>F21+G21+H21+M21+N21</f>
        <v>0</v>
      </c>
      <c r="F21" s="40">
        <f>F26+F34</f>
        <v>0</v>
      </c>
      <c r="G21" s="40">
        <f>G26+G34</f>
        <v>0</v>
      </c>
      <c r="H21" s="344">
        <f>H26+H34</f>
        <v>0</v>
      </c>
      <c r="I21" s="345"/>
      <c r="J21" s="345"/>
      <c r="K21" s="345"/>
      <c r="L21" s="346"/>
      <c r="M21" s="40">
        <f t="shared" si="3"/>
        <v>0</v>
      </c>
      <c r="N21" s="41">
        <f t="shared" si="3"/>
        <v>0</v>
      </c>
      <c r="O21" s="287"/>
    </row>
    <row r="22" spans="1:15" ht="33.75">
      <c r="A22" s="271"/>
      <c r="B22" s="326"/>
      <c r="C22" s="287"/>
      <c r="D22" s="35" t="s">
        <v>21</v>
      </c>
      <c r="E22" s="39">
        <f t="shared" si="2"/>
        <v>120800.74</v>
      </c>
      <c r="F22" s="39">
        <f>F27+F35</f>
        <v>31669.61</v>
      </c>
      <c r="G22" s="39">
        <f>G27+G35</f>
        <v>21158.73</v>
      </c>
      <c r="H22" s="363">
        <f>H27+H35</f>
        <v>23990.799999999999</v>
      </c>
      <c r="I22" s="364"/>
      <c r="J22" s="364"/>
      <c r="K22" s="364"/>
      <c r="L22" s="365"/>
      <c r="M22" s="39">
        <f t="shared" si="3"/>
        <v>21990.799999999999</v>
      </c>
      <c r="N22" s="42">
        <f t="shared" si="3"/>
        <v>21990.799999999999</v>
      </c>
      <c r="O22" s="287"/>
    </row>
    <row r="23" spans="1:15" ht="22.5">
      <c r="A23" s="271"/>
      <c r="B23" s="326"/>
      <c r="C23" s="288"/>
      <c r="D23" s="35" t="s">
        <v>2</v>
      </c>
      <c r="E23" s="40">
        <f t="shared" si="2"/>
        <v>0</v>
      </c>
      <c r="F23" s="40">
        <v>0</v>
      </c>
      <c r="G23" s="40">
        <v>0</v>
      </c>
      <c r="H23" s="344">
        <v>0</v>
      </c>
      <c r="I23" s="345"/>
      <c r="J23" s="345"/>
      <c r="K23" s="345"/>
      <c r="L23" s="346"/>
      <c r="M23" s="40">
        <v>0</v>
      </c>
      <c r="N23" s="41">
        <v>0</v>
      </c>
      <c r="O23" s="288"/>
    </row>
    <row r="24" spans="1:15">
      <c r="A24" s="271" t="s">
        <v>14</v>
      </c>
      <c r="B24" s="326" t="s">
        <v>62</v>
      </c>
      <c r="C24" s="286" t="s">
        <v>304</v>
      </c>
      <c r="D24" s="94" t="s">
        <v>20</v>
      </c>
      <c r="E24" s="50">
        <f>E25+E26+E27+E28</f>
        <v>113437.73000000001</v>
      </c>
      <c r="F24" s="50">
        <f>F25+F26+F27+F28</f>
        <v>27608.81</v>
      </c>
      <c r="G24" s="50">
        <f>G25+G26+G27+G28</f>
        <v>17856.52</v>
      </c>
      <c r="H24" s="396">
        <f>H25+H26+H27+H28</f>
        <v>23990.799999999999</v>
      </c>
      <c r="I24" s="396"/>
      <c r="J24" s="396"/>
      <c r="K24" s="396"/>
      <c r="L24" s="396"/>
      <c r="M24" s="43">
        <f>M25+M26+M27+M28</f>
        <v>21990.799999999999</v>
      </c>
      <c r="N24" s="43">
        <f>N25+N26+N27+N28</f>
        <v>21990.799999999999</v>
      </c>
      <c r="O24" s="286" t="s">
        <v>278</v>
      </c>
    </row>
    <row r="25" spans="1:15" ht="33.75">
      <c r="A25" s="271"/>
      <c r="B25" s="326"/>
      <c r="C25" s="287"/>
      <c r="D25" s="94" t="s">
        <v>26</v>
      </c>
      <c r="E25" s="40">
        <f t="shared" si="2"/>
        <v>0</v>
      </c>
      <c r="F25" s="41">
        <v>0</v>
      </c>
      <c r="G25" s="41">
        <v>0</v>
      </c>
      <c r="H25" s="401">
        <v>0</v>
      </c>
      <c r="I25" s="401"/>
      <c r="J25" s="401"/>
      <c r="K25" s="401"/>
      <c r="L25" s="401"/>
      <c r="M25" s="40">
        <v>0</v>
      </c>
      <c r="N25" s="40">
        <v>0</v>
      </c>
      <c r="O25" s="287"/>
    </row>
    <row r="26" spans="1:15" ht="33.75">
      <c r="A26" s="271"/>
      <c r="B26" s="326"/>
      <c r="C26" s="287"/>
      <c r="D26" s="94" t="s">
        <v>1</v>
      </c>
      <c r="E26" s="40">
        <f t="shared" si="2"/>
        <v>0</v>
      </c>
      <c r="F26" s="41">
        <v>0</v>
      </c>
      <c r="G26" s="41">
        <v>0</v>
      </c>
      <c r="H26" s="401">
        <v>0</v>
      </c>
      <c r="I26" s="401"/>
      <c r="J26" s="401"/>
      <c r="K26" s="401"/>
      <c r="L26" s="401"/>
      <c r="M26" s="40">
        <v>0</v>
      </c>
      <c r="N26" s="40">
        <v>0</v>
      </c>
      <c r="O26" s="287"/>
    </row>
    <row r="27" spans="1:15" ht="33.75">
      <c r="A27" s="271"/>
      <c r="B27" s="326"/>
      <c r="C27" s="287"/>
      <c r="D27" s="94" t="s">
        <v>21</v>
      </c>
      <c r="E27" s="39">
        <f t="shared" si="2"/>
        <v>113437.73000000001</v>
      </c>
      <c r="F27" s="42">
        <v>27608.81</v>
      </c>
      <c r="G27" s="39">
        <v>17856.52</v>
      </c>
      <c r="H27" s="274">
        <v>23990.799999999999</v>
      </c>
      <c r="I27" s="292"/>
      <c r="J27" s="292"/>
      <c r="K27" s="292"/>
      <c r="L27" s="292"/>
      <c r="M27" s="43">
        <v>21990.799999999999</v>
      </c>
      <c r="N27" s="39">
        <v>21990.799999999999</v>
      </c>
      <c r="O27" s="287"/>
    </row>
    <row r="28" spans="1:15" ht="22.5">
      <c r="A28" s="271"/>
      <c r="B28" s="326"/>
      <c r="C28" s="288"/>
      <c r="D28" s="94" t="s">
        <v>2</v>
      </c>
      <c r="E28" s="40">
        <f t="shared" si="2"/>
        <v>0</v>
      </c>
      <c r="F28" s="40">
        <v>0</v>
      </c>
      <c r="G28" s="40">
        <v>0</v>
      </c>
      <c r="H28" s="291">
        <v>0</v>
      </c>
      <c r="I28" s="291"/>
      <c r="J28" s="291"/>
      <c r="K28" s="291"/>
      <c r="L28" s="291"/>
      <c r="M28" s="40">
        <v>0</v>
      </c>
      <c r="N28" s="40">
        <v>0</v>
      </c>
      <c r="O28" s="288"/>
    </row>
    <row r="29" spans="1:15" ht="15" customHeight="1">
      <c r="A29" s="271"/>
      <c r="B29" s="324" t="s">
        <v>189</v>
      </c>
      <c r="C29" s="271" t="s">
        <v>304</v>
      </c>
      <c r="D29" s="271"/>
      <c r="E29" s="280" t="s">
        <v>54</v>
      </c>
      <c r="F29" s="280" t="s">
        <v>55</v>
      </c>
      <c r="G29" s="280" t="s">
        <v>352</v>
      </c>
      <c r="H29" s="280" t="s">
        <v>3</v>
      </c>
      <c r="I29" s="273" t="s">
        <v>236</v>
      </c>
      <c r="J29" s="273"/>
      <c r="K29" s="273"/>
      <c r="L29" s="273"/>
      <c r="M29" s="280" t="s">
        <v>56</v>
      </c>
      <c r="N29" s="280" t="s">
        <v>57</v>
      </c>
      <c r="O29" s="283"/>
    </row>
    <row r="30" spans="1:15" ht="22.5">
      <c r="A30" s="271"/>
      <c r="B30" s="324"/>
      <c r="C30" s="271"/>
      <c r="D30" s="271"/>
      <c r="E30" s="280"/>
      <c r="F30" s="280"/>
      <c r="G30" s="280"/>
      <c r="H30" s="280"/>
      <c r="I30" s="92" t="s">
        <v>232</v>
      </c>
      <c r="J30" s="92" t="s">
        <v>233</v>
      </c>
      <c r="K30" s="92" t="s">
        <v>234</v>
      </c>
      <c r="L30" s="92" t="s">
        <v>235</v>
      </c>
      <c r="M30" s="280"/>
      <c r="N30" s="280"/>
      <c r="O30" s="284"/>
    </row>
    <row r="31" spans="1:15">
      <c r="A31" s="271"/>
      <c r="B31" s="324"/>
      <c r="C31" s="271"/>
      <c r="D31" s="271"/>
      <c r="E31" s="93">
        <v>2</v>
      </c>
      <c r="F31" s="93">
        <v>2</v>
      </c>
      <c r="G31" s="118">
        <v>1</v>
      </c>
      <c r="H31" s="93">
        <v>1</v>
      </c>
      <c r="I31" s="93">
        <v>1</v>
      </c>
      <c r="J31" s="93">
        <v>1</v>
      </c>
      <c r="K31" s="93">
        <v>1</v>
      </c>
      <c r="L31" s="93">
        <v>1</v>
      </c>
      <c r="M31" s="93" t="s">
        <v>277</v>
      </c>
      <c r="N31" s="93" t="s">
        <v>277</v>
      </c>
      <c r="O31" s="285"/>
    </row>
    <row r="32" spans="1:15">
      <c r="A32" s="271" t="s">
        <v>16</v>
      </c>
      <c r="B32" s="326" t="s">
        <v>63</v>
      </c>
      <c r="C32" s="286" t="s">
        <v>304</v>
      </c>
      <c r="D32" s="94" t="s">
        <v>20</v>
      </c>
      <c r="E32" s="50">
        <f>E33+E34+E35+E36</f>
        <v>7363.01</v>
      </c>
      <c r="F32" s="50">
        <f>F33+F34+F35+F36</f>
        <v>4060.8</v>
      </c>
      <c r="G32" s="50">
        <f>G33+G34+G35+G36</f>
        <v>3302.21</v>
      </c>
      <c r="H32" s="396">
        <f>H33+H34+H35+H36</f>
        <v>0</v>
      </c>
      <c r="I32" s="396"/>
      <c r="J32" s="396"/>
      <c r="K32" s="396"/>
      <c r="L32" s="396"/>
      <c r="M32" s="43">
        <f>M33+M34+M35+M36</f>
        <v>0</v>
      </c>
      <c r="N32" s="43">
        <f>N33+N34+N35+N36</f>
        <v>0</v>
      </c>
      <c r="O32" s="286" t="s">
        <v>278</v>
      </c>
    </row>
    <row r="33" spans="1:15" ht="33.75">
      <c r="A33" s="271"/>
      <c r="B33" s="326"/>
      <c r="C33" s="287"/>
      <c r="D33" s="94" t="s">
        <v>26</v>
      </c>
      <c r="E33" s="40">
        <f t="shared" ref="E33:E36" si="4">F33+G33+H33+M33+N33</f>
        <v>0</v>
      </c>
      <c r="F33" s="41">
        <v>0</v>
      </c>
      <c r="G33" s="41">
        <v>0</v>
      </c>
      <c r="H33" s="401">
        <v>0</v>
      </c>
      <c r="I33" s="401"/>
      <c r="J33" s="401"/>
      <c r="K33" s="401"/>
      <c r="L33" s="401"/>
      <c r="M33" s="40">
        <v>0</v>
      </c>
      <c r="N33" s="40">
        <v>0</v>
      </c>
      <c r="O33" s="287"/>
    </row>
    <row r="34" spans="1:15" ht="33.75">
      <c r="A34" s="271"/>
      <c r="B34" s="326"/>
      <c r="C34" s="287"/>
      <c r="D34" s="94" t="s">
        <v>1</v>
      </c>
      <c r="E34" s="40">
        <f t="shared" si="4"/>
        <v>0</v>
      </c>
      <c r="F34" s="41">
        <v>0</v>
      </c>
      <c r="G34" s="41">
        <v>0</v>
      </c>
      <c r="H34" s="401">
        <v>0</v>
      </c>
      <c r="I34" s="401"/>
      <c r="J34" s="401"/>
      <c r="K34" s="401"/>
      <c r="L34" s="401"/>
      <c r="M34" s="40">
        <v>0</v>
      </c>
      <c r="N34" s="40">
        <v>0</v>
      </c>
      <c r="O34" s="287"/>
    </row>
    <row r="35" spans="1:15" ht="33.75">
      <c r="A35" s="271"/>
      <c r="B35" s="326"/>
      <c r="C35" s="287"/>
      <c r="D35" s="94" t="s">
        <v>21</v>
      </c>
      <c r="E35" s="39">
        <f t="shared" si="4"/>
        <v>7363.01</v>
      </c>
      <c r="F35" s="42">
        <v>4060.8</v>
      </c>
      <c r="G35" s="42">
        <v>3302.21</v>
      </c>
      <c r="H35" s="278">
        <v>0</v>
      </c>
      <c r="I35" s="342"/>
      <c r="J35" s="342"/>
      <c r="K35" s="342"/>
      <c r="L35" s="342"/>
      <c r="M35" s="42">
        <v>0</v>
      </c>
      <c r="N35" s="42">
        <v>0</v>
      </c>
      <c r="O35" s="287"/>
    </row>
    <row r="36" spans="1:15" ht="22.5">
      <c r="A36" s="271"/>
      <c r="B36" s="326"/>
      <c r="C36" s="288"/>
      <c r="D36" s="94" t="s">
        <v>2</v>
      </c>
      <c r="E36" s="40">
        <f t="shared" si="4"/>
        <v>0</v>
      </c>
      <c r="F36" s="40">
        <v>0</v>
      </c>
      <c r="G36" s="40">
        <v>0</v>
      </c>
      <c r="H36" s="291">
        <v>0</v>
      </c>
      <c r="I36" s="291"/>
      <c r="J36" s="291"/>
      <c r="K36" s="291"/>
      <c r="L36" s="291"/>
      <c r="M36" s="40">
        <v>0</v>
      </c>
      <c r="N36" s="40">
        <v>0</v>
      </c>
      <c r="O36" s="288"/>
    </row>
    <row r="37" spans="1:15" ht="15" customHeight="1">
      <c r="A37" s="271"/>
      <c r="B37" s="324" t="s">
        <v>189</v>
      </c>
      <c r="C37" s="271" t="s">
        <v>304</v>
      </c>
      <c r="D37" s="271"/>
      <c r="E37" s="280" t="s">
        <v>54</v>
      </c>
      <c r="F37" s="280" t="s">
        <v>55</v>
      </c>
      <c r="G37" s="280" t="s">
        <v>352</v>
      </c>
      <c r="H37" s="280" t="s">
        <v>3</v>
      </c>
      <c r="I37" s="273" t="s">
        <v>236</v>
      </c>
      <c r="J37" s="273"/>
      <c r="K37" s="273"/>
      <c r="L37" s="273"/>
      <c r="M37" s="280" t="s">
        <v>56</v>
      </c>
      <c r="N37" s="280" t="s">
        <v>57</v>
      </c>
      <c r="O37" s="283"/>
    </row>
    <row r="38" spans="1:15" ht="22.5">
      <c r="A38" s="271"/>
      <c r="B38" s="324"/>
      <c r="C38" s="271"/>
      <c r="D38" s="271"/>
      <c r="E38" s="280"/>
      <c r="F38" s="280"/>
      <c r="G38" s="280"/>
      <c r="H38" s="280"/>
      <c r="I38" s="92" t="s">
        <v>232</v>
      </c>
      <c r="J38" s="92" t="s">
        <v>233</v>
      </c>
      <c r="K38" s="92" t="s">
        <v>234</v>
      </c>
      <c r="L38" s="92" t="s">
        <v>235</v>
      </c>
      <c r="M38" s="280"/>
      <c r="N38" s="280"/>
      <c r="O38" s="284"/>
    </row>
    <row r="39" spans="1:15">
      <c r="A39" s="271"/>
      <c r="B39" s="324"/>
      <c r="C39" s="271"/>
      <c r="D39" s="271"/>
      <c r="E39" s="93">
        <v>1</v>
      </c>
      <c r="F39" s="175">
        <v>1</v>
      </c>
      <c r="G39" s="175">
        <v>1</v>
      </c>
      <c r="H39" s="175">
        <v>1</v>
      </c>
      <c r="I39" s="175">
        <v>1</v>
      </c>
      <c r="J39" s="175">
        <v>1</v>
      </c>
      <c r="K39" s="175">
        <v>1</v>
      </c>
      <c r="L39" s="175">
        <v>1</v>
      </c>
      <c r="M39" s="175">
        <v>1</v>
      </c>
      <c r="N39" s="175">
        <v>1</v>
      </c>
      <c r="O39" s="285"/>
    </row>
    <row r="40" spans="1:15">
      <c r="A40" s="293" t="s">
        <v>17</v>
      </c>
      <c r="B40" s="326" t="s">
        <v>369</v>
      </c>
      <c r="C40" s="286" t="s">
        <v>304</v>
      </c>
      <c r="D40" s="150" t="s">
        <v>20</v>
      </c>
      <c r="E40" s="43">
        <f>E41+E42+E43+E44</f>
        <v>959</v>
      </c>
      <c r="F40" s="43">
        <f>F41+F42+F43+F44</f>
        <v>0</v>
      </c>
      <c r="G40" s="43">
        <f>G41+G42+G43+G44</f>
        <v>959</v>
      </c>
      <c r="H40" s="309">
        <f>H41+H42+H43+H44</f>
        <v>0</v>
      </c>
      <c r="I40" s="309"/>
      <c r="J40" s="309"/>
      <c r="K40" s="309"/>
      <c r="L40" s="309"/>
      <c r="M40" s="43">
        <f>M41+M42+M43+M44</f>
        <v>0</v>
      </c>
      <c r="N40" s="43">
        <f>N41+N42+N43+N44</f>
        <v>0</v>
      </c>
      <c r="O40" s="286" t="s">
        <v>278</v>
      </c>
    </row>
    <row r="41" spans="1:15" ht="33.75">
      <c r="A41" s="294"/>
      <c r="B41" s="326"/>
      <c r="C41" s="287"/>
      <c r="D41" s="150" t="s">
        <v>26</v>
      </c>
      <c r="E41" s="40">
        <f t="shared" ref="E41:E44" si="5">F41+G41+H41+M41+N41</f>
        <v>959</v>
      </c>
      <c r="F41" s="40">
        <v>0</v>
      </c>
      <c r="G41" s="40">
        <v>959</v>
      </c>
      <c r="H41" s="291">
        <v>0</v>
      </c>
      <c r="I41" s="291"/>
      <c r="J41" s="291"/>
      <c r="K41" s="291"/>
      <c r="L41" s="291"/>
      <c r="M41" s="40">
        <v>0</v>
      </c>
      <c r="N41" s="40">
        <v>0</v>
      </c>
      <c r="O41" s="287"/>
    </row>
    <row r="42" spans="1:15" ht="33.75">
      <c r="A42" s="294"/>
      <c r="B42" s="326"/>
      <c r="C42" s="287"/>
      <c r="D42" s="150" t="s">
        <v>1</v>
      </c>
      <c r="E42" s="40">
        <f t="shared" si="5"/>
        <v>0</v>
      </c>
      <c r="F42" s="40">
        <v>0</v>
      </c>
      <c r="G42" s="40">
        <v>0</v>
      </c>
      <c r="H42" s="291">
        <v>0</v>
      </c>
      <c r="I42" s="291"/>
      <c r="J42" s="291"/>
      <c r="K42" s="291"/>
      <c r="L42" s="291"/>
      <c r="M42" s="40">
        <v>0</v>
      </c>
      <c r="N42" s="40">
        <v>0</v>
      </c>
      <c r="O42" s="287"/>
    </row>
    <row r="43" spans="1:15" ht="33.75">
      <c r="A43" s="294"/>
      <c r="B43" s="326"/>
      <c r="C43" s="287"/>
      <c r="D43" s="150" t="s">
        <v>21</v>
      </c>
      <c r="E43" s="39">
        <v>0</v>
      </c>
      <c r="F43" s="39">
        <v>0</v>
      </c>
      <c r="G43" s="39">
        <v>0</v>
      </c>
      <c r="H43" s="274">
        <v>0</v>
      </c>
      <c r="I43" s="292"/>
      <c r="J43" s="292"/>
      <c r="K43" s="292"/>
      <c r="L43" s="292"/>
      <c r="M43" s="42">
        <v>0</v>
      </c>
      <c r="N43" s="42">
        <v>0</v>
      </c>
      <c r="O43" s="287"/>
    </row>
    <row r="44" spans="1:15" ht="22.5">
      <c r="A44" s="295"/>
      <c r="B44" s="326"/>
      <c r="C44" s="288"/>
      <c r="D44" s="150" t="s">
        <v>2</v>
      </c>
      <c r="E44" s="40">
        <f t="shared" si="5"/>
        <v>0</v>
      </c>
      <c r="F44" s="40">
        <v>0</v>
      </c>
      <c r="G44" s="40">
        <v>0</v>
      </c>
      <c r="H44" s="291">
        <v>0</v>
      </c>
      <c r="I44" s="291"/>
      <c r="J44" s="291"/>
      <c r="K44" s="291"/>
      <c r="L44" s="291"/>
      <c r="M44" s="40">
        <v>0</v>
      </c>
      <c r="N44" s="40">
        <v>0</v>
      </c>
      <c r="O44" s="288"/>
    </row>
    <row r="45" spans="1:15">
      <c r="A45" s="293"/>
      <c r="B45" s="324"/>
      <c r="C45" s="271" t="s">
        <v>304</v>
      </c>
      <c r="D45" s="271"/>
      <c r="E45" s="280" t="s">
        <v>54</v>
      </c>
      <c r="F45" s="280" t="s">
        <v>55</v>
      </c>
      <c r="G45" s="280" t="s">
        <v>352</v>
      </c>
      <c r="H45" s="280" t="s">
        <v>3</v>
      </c>
      <c r="I45" s="273" t="s">
        <v>236</v>
      </c>
      <c r="J45" s="273"/>
      <c r="K45" s="273"/>
      <c r="L45" s="273"/>
      <c r="M45" s="280" t="s">
        <v>56</v>
      </c>
      <c r="N45" s="280" t="s">
        <v>57</v>
      </c>
      <c r="O45" s="283"/>
    </row>
    <row r="46" spans="1:15" ht="22.5">
      <c r="A46" s="294"/>
      <c r="B46" s="324"/>
      <c r="C46" s="271"/>
      <c r="D46" s="271"/>
      <c r="E46" s="280"/>
      <c r="F46" s="280"/>
      <c r="G46" s="280"/>
      <c r="H46" s="280"/>
      <c r="I46" s="146" t="s">
        <v>232</v>
      </c>
      <c r="J46" s="146" t="s">
        <v>233</v>
      </c>
      <c r="K46" s="146" t="s">
        <v>234</v>
      </c>
      <c r="L46" s="146" t="s">
        <v>235</v>
      </c>
      <c r="M46" s="280"/>
      <c r="N46" s="280"/>
      <c r="O46" s="284"/>
    </row>
    <row r="47" spans="1:15">
      <c r="A47" s="295"/>
      <c r="B47" s="324"/>
      <c r="C47" s="271"/>
      <c r="D47" s="271"/>
      <c r="E47" s="145"/>
      <c r="F47" s="145"/>
      <c r="G47" s="145"/>
      <c r="H47" s="145"/>
      <c r="I47" s="145"/>
      <c r="J47" s="145"/>
      <c r="K47" s="145"/>
      <c r="L47" s="145"/>
      <c r="M47" s="127"/>
      <c r="N47" s="127"/>
      <c r="O47" s="285"/>
    </row>
    <row r="48" spans="1:15" ht="33.75">
      <c r="A48" s="125"/>
      <c r="B48" s="174" t="s">
        <v>189</v>
      </c>
      <c r="C48" s="129" t="s">
        <v>374</v>
      </c>
      <c r="D48" s="125"/>
      <c r="E48" s="127">
        <v>1</v>
      </c>
      <c r="F48" s="173" t="s">
        <v>277</v>
      </c>
      <c r="G48" s="127">
        <v>1</v>
      </c>
      <c r="H48" s="127" t="s">
        <v>277</v>
      </c>
      <c r="I48" s="173" t="s">
        <v>277</v>
      </c>
      <c r="J48" s="173" t="s">
        <v>277</v>
      </c>
      <c r="K48" s="173" t="s">
        <v>277</v>
      </c>
      <c r="L48" s="173" t="s">
        <v>277</v>
      </c>
      <c r="M48" s="173" t="s">
        <v>277</v>
      </c>
      <c r="N48" s="173" t="s">
        <v>277</v>
      </c>
      <c r="O48" s="128"/>
    </row>
    <row r="49" spans="1:15">
      <c r="A49" s="271" t="s">
        <v>154</v>
      </c>
      <c r="B49" s="326" t="s">
        <v>344</v>
      </c>
      <c r="C49" s="286" t="s">
        <v>304</v>
      </c>
      <c r="D49" s="35" t="s">
        <v>20</v>
      </c>
      <c r="E49" s="40">
        <f>E50+E51+E52+E53</f>
        <v>663</v>
      </c>
      <c r="F49" s="40">
        <f>F50+F51+F52+F53</f>
        <v>94</v>
      </c>
      <c r="G49" s="40">
        <f>G50+G51+G52+G53</f>
        <v>273</v>
      </c>
      <c r="H49" s="291">
        <f>H50+H51+H52+H53</f>
        <v>296</v>
      </c>
      <c r="I49" s="292"/>
      <c r="J49" s="292"/>
      <c r="K49" s="292"/>
      <c r="L49" s="292"/>
      <c r="M49" s="40">
        <f>M50+M51+M52+M53</f>
        <v>0</v>
      </c>
      <c r="N49" s="41">
        <f>N50+N51+N52+N53</f>
        <v>0</v>
      </c>
      <c r="O49" s="286" t="s">
        <v>278</v>
      </c>
    </row>
    <row r="50" spans="1:15" ht="33.75">
      <c r="A50" s="271"/>
      <c r="B50" s="326"/>
      <c r="C50" s="287"/>
      <c r="D50" s="35" t="s">
        <v>26</v>
      </c>
      <c r="E50" s="40">
        <f t="shared" ref="E50:E58" si="6">F50+G50+H50+M50+N50</f>
        <v>663</v>
      </c>
      <c r="F50" s="40">
        <f t="shared" ref="F50:H52" si="7">F55</f>
        <v>94</v>
      </c>
      <c r="G50" s="40">
        <f t="shared" ref="G50" si="8">G55</f>
        <v>273</v>
      </c>
      <c r="H50" s="291">
        <f t="shared" si="7"/>
        <v>296</v>
      </c>
      <c r="I50" s="292"/>
      <c r="J50" s="292"/>
      <c r="K50" s="292"/>
      <c r="L50" s="292"/>
      <c r="M50" s="40">
        <f t="shared" ref="M50:N52" si="9">M55</f>
        <v>0</v>
      </c>
      <c r="N50" s="41">
        <f t="shared" si="9"/>
        <v>0</v>
      </c>
      <c r="O50" s="287"/>
    </row>
    <row r="51" spans="1:15" ht="33.75">
      <c r="A51" s="271"/>
      <c r="B51" s="326"/>
      <c r="C51" s="287"/>
      <c r="D51" s="35" t="s">
        <v>1</v>
      </c>
      <c r="E51" s="40">
        <f t="shared" si="6"/>
        <v>0</v>
      </c>
      <c r="F51" s="40">
        <f t="shared" si="7"/>
        <v>0</v>
      </c>
      <c r="G51" s="40">
        <f t="shared" ref="G51" si="10">G56</f>
        <v>0</v>
      </c>
      <c r="H51" s="291">
        <f t="shared" si="7"/>
        <v>0</v>
      </c>
      <c r="I51" s="292"/>
      <c r="J51" s="292"/>
      <c r="K51" s="292"/>
      <c r="L51" s="292"/>
      <c r="M51" s="40">
        <f t="shared" si="9"/>
        <v>0</v>
      </c>
      <c r="N51" s="41">
        <f t="shared" si="9"/>
        <v>0</v>
      </c>
      <c r="O51" s="287"/>
    </row>
    <row r="52" spans="1:15" ht="33.75">
      <c r="A52" s="271"/>
      <c r="B52" s="326"/>
      <c r="C52" s="287"/>
      <c r="D52" s="35" t="s">
        <v>21</v>
      </c>
      <c r="E52" s="40">
        <f t="shared" si="6"/>
        <v>0</v>
      </c>
      <c r="F52" s="40">
        <f t="shared" si="7"/>
        <v>0</v>
      </c>
      <c r="G52" s="40">
        <f t="shared" ref="G52" si="11">G57</f>
        <v>0</v>
      </c>
      <c r="H52" s="291">
        <f t="shared" si="7"/>
        <v>0</v>
      </c>
      <c r="I52" s="292"/>
      <c r="J52" s="292"/>
      <c r="K52" s="292"/>
      <c r="L52" s="292"/>
      <c r="M52" s="40">
        <f t="shared" si="9"/>
        <v>0</v>
      </c>
      <c r="N52" s="41">
        <f t="shared" si="9"/>
        <v>0</v>
      </c>
      <c r="O52" s="287"/>
    </row>
    <row r="53" spans="1:15" ht="22.5">
      <c r="A53" s="271"/>
      <c r="B53" s="326"/>
      <c r="C53" s="288"/>
      <c r="D53" s="35" t="s">
        <v>2</v>
      </c>
      <c r="E53" s="40">
        <f t="shared" si="6"/>
        <v>0</v>
      </c>
      <c r="F53" s="40">
        <v>0</v>
      </c>
      <c r="G53" s="40">
        <v>0</v>
      </c>
      <c r="H53" s="291">
        <v>0</v>
      </c>
      <c r="I53" s="291"/>
      <c r="J53" s="291"/>
      <c r="K53" s="291"/>
      <c r="L53" s="291"/>
      <c r="M53" s="40">
        <v>0</v>
      </c>
      <c r="N53" s="41">
        <v>0</v>
      </c>
      <c r="O53" s="288"/>
    </row>
    <row r="54" spans="1:15">
      <c r="A54" s="271" t="s">
        <v>338</v>
      </c>
      <c r="B54" s="366" t="s">
        <v>305</v>
      </c>
      <c r="C54" s="286" t="s">
        <v>304</v>
      </c>
      <c r="D54" s="94" t="s">
        <v>20</v>
      </c>
      <c r="E54" s="40">
        <f>E55+E56+E57+E58</f>
        <v>663</v>
      </c>
      <c r="F54" s="40">
        <f>F55+F56+F57+F58</f>
        <v>94</v>
      </c>
      <c r="G54" s="40">
        <f>G55+G56+G57+G58</f>
        <v>273</v>
      </c>
      <c r="H54" s="291">
        <f>H55+H56+H57+H58</f>
        <v>296</v>
      </c>
      <c r="I54" s="292"/>
      <c r="J54" s="292"/>
      <c r="K54" s="292"/>
      <c r="L54" s="292"/>
      <c r="M54" s="40">
        <f>M55+M56+M57+M58</f>
        <v>0</v>
      </c>
      <c r="N54" s="40">
        <f>N55+N56+N57+N58</f>
        <v>0</v>
      </c>
      <c r="O54" s="286" t="s">
        <v>278</v>
      </c>
    </row>
    <row r="55" spans="1:15" ht="33.75">
      <c r="A55" s="271"/>
      <c r="B55" s="367"/>
      <c r="C55" s="287"/>
      <c r="D55" s="94" t="s">
        <v>26</v>
      </c>
      <c r="E55" s="40">
        <f t="shared" si="6"/>
        <v>663</v>
      </c>
      <c r="F55" s="40">
        <v>94</v>
      </c>
      <c r="G55" s="40">
        <v>273</v>
      </c>
      <c r="H55" s="291">
        <v>296</v>
      </c>
      <c r="I55" s="291"/>
      <c r="J55" s="291"/>
      <c r="K55" s="291"/>
      <c r="L55" s="291"/>
      <c r="M55" s="40">
        <v>0</v>
      </c>
      <c r="N55" s="40">
        <v>0</v>
      </c>
      <c r="O55" s="287"/>
    </row>
    <row r="56" spans="1:15" ht="33.75">
      <c r="A56" s="271"/>
      <c r="B56" s="367"/>
      <c r="C56" s="287"/>
      <c r="D56" s="94" t="s">
        <v>1</v>
      </c>
      <c r="E56" s="40">
        <f t="shared" si="6"/>
        <v>0</v>
      </c>
      <c r="F56" s="40">
        <v>0</v>
      </c>
      <c r="G56" s="40">
        <v>0</v>
      </c>
      <c r="H56" s="291">
        <v>0</v>
      </c>
      <c r="I56" s="291"/>
      <c r="J56" s="291"/>
      <c r="K56" s="291"/>
      <c r="L56" s="291"/>
      <c r="M56" s="40">
        <v>0</v>
      </c>
      <c r="N56" s="40">
        <v>0</v>
      </c>
      <c r="O56" s="287"/>
    </row>
    <row r="57" spans="1:15" ht="33.75">
      <c r="A57" s="271"/>
      <c r="B57" s="367"/>
      <c r="C57" s="287"/>
      <c r="D57" s="94" t="s">
        <v>21</v>
      </c>
      <c r="E57" s="40">
        <f t="shared" si="6"/>
        <v>0</v>
      </c>
      <c r="F57" s="40">
        <v>0</v>
      </c>
      <c r="G57" s="40">
        <v>0</v>
      </c>
      <c r="H57" s="291">
        <v>0</v>
      </c>
      <c r="I57" s="291"/>
      <c r="J57" s="291"/>
      <c r="K57" s="291"/>
      <c r="L57" s="291"/>
      <c r="M57" s="40">
        <v>0</v>
      </c>
      <c r="N57" s="40">
        <v>0</v>
      </c>
      <c r="O57" s="287"/>
    </row>
    <row r="58" spans="1:15" ht="22.5">
      <c r="A58" s="271"/>
      <c r="B58" s="368"/>
      <c r="C58" s="288"/>
      <c r="D58" s="94" t="s">
        <v>2</v>
      </c>
      <c r="E58" s="40">
        <f t="shared" si="6"/>
        <v>0</v>
      </c>
      <c r="F58" s="40">
        <v>0</v>
      </c>
      <c r="G58" s="40">
        <v>0</v>
      </c>
      <c r="H58" s="291">
        <v>0</v>
      </c>
      <c r="I58" s="291"/>
      <c r="J58" s="291"/>
      <c r="K58" s="291"/>
      <c r="L58" s="291"/>
      <c r="M58" s="40">
        <v>0</v>
      </c>
      <c r="N58" s="40">
        <v>0</v>
      </c>
      <c r="O58" s="288"/>
    </row>
    <row r="59" spans="1:15" ht="15" customHeight="1">
      <c r="A59" s="271"/>
      <c r="B59" s="324" t="s">
        <v>306</v>
      </c>
      <c r="C59" s="271" t="s">
        <v>304</v>
      </c>
      <c r="D59" s="271"/>
      <c r="E59" s="280" t="s">
        <v>54</v>
      </c>
      <c r="F59" s="280" t="s">
        <v>55</v>
      </c>
      <c r="G59" s="280" t="s">
        <v>352</v>
      </c>
      <c r="H59" s="280" t="s">
        <v>3</v>
      </c>
      <c r="I59" s="273" t="s">
        <v>236</v>
      </c>
      <c r="J59" s="273"/>
      <c r="K59" s="273"/>
      <c r="L59" s="273"/>
      <c r="M59" s="280" t="s">
        <v>56</v>
      </c>
      <c r="N59" s="280" t="s">
        <v>57</v>
      </c>
      <c r="O59" s="283"/>
    </row>
    <row r="60" spans="1:15" ht="22.5">
      <c r="A60" s="271"/>
      <c r="B60" s="324"/>
      <c r="C60" s="271"/>
      <c r="D60" s="271"/>
      <c r="E60" s="280"/>
      <c r="F60" s="280"/>
      <c r="G60" s="280"/>
      <c r="H60" s="280"/>
      <c r="I60" s="92" t="s">
        <v>232</v>
      </c>
      <c r="J60" s="92" t="s">
        <v>233</v>
      </c>
      <c r="K60" s="92" t="s">
        <v>234</v>
      </c>
      <c r="L60" s="92" t="s">
        <v>235</v>
      </c>
      <c r="M60" s="280"/>
      <c r="N60" s="280"/>
      <c r="O60" s="284"/>
    </row>
    <row r="61" spans="1:15" ht="40.5" customHeight="1">
      <c r="A61" s="271"/>
      <c r="B61" s="324"/>
      <c r="C61" s="271"/>
      <c r="D61" s="271"/>
      <c r="E61" s="93">
        <v>69</v>
      </c>
      <c r="F61" s="93">
        <v>23</v>
      </c>
      <c r="G61" s="118">
        <v>46</v>
      </c>
      <c r="H61" s="152" t="s">
        <v>277</v>
      </c>
      <c r="I61" s="93" t="s">
        <v>277</v>
      </c>
      <c r="J61" s="93" t="s">
        <v>277</v>
      </c>
      <c r="K61" s="93" t="s">
        <v>277</v>
      </c>
      <c r="L61" s="152" t="s">
        <v>277</v>
      </c>
      <c r="M61" s="93" t="s">
        <v>277</v>
      </c>
      <c r="N61" s="93" t="s">
        <v>277</v>
      </c>
      <c r="O61" s="285"/>
    </row>
    <row r="62" spans="1:15" ht="78.75">
      <c r="A62" s="144"/>
      <c r="B62" s="149" t="s">
        <v>373</v>
      </c>
      <c r="C62" s="148" t="s">
        <v>374</v>
      </c>
      <c r="D62" s="144"/>
      <c r="E62" s="145">
        <v>100</v>
      </c>
      <c r="F62" s="145" t="s">
        <v>277</v>
      </c>
      <c r="G62" s="145" t="s">
        <v>277</v>
      </c>
      <c r="H62" s="145">
        <v>100</v>
      </c>
      <c r="I62" s="145">
        <v>100</v>
      </c>
      <c r="J62" s="145">
        <v>100</v>
      </c>
      <c r="K62" s="145">
        <v>100</v>
      </c>
      <c r="L62" s="145">
        <v>100</v>
      </c>
      <c r="M62" s="145">
        <v>100</v>
      </c>
      <c r="N62" s="145">
        <v>100</v>
      </c>
      <c r="O62" s="147"/>
    </row>
    <row r="63" spans="1:15">
      <c r="A63" s="271" t="s">
        <v>32</v>
      </c>
      <c r="B63" s="326" t="s">
        <v>254</v>
      </c>
      <c r="C63" s="286" t="s">
        <v>304</v>
      </c>
      <c r="D63" s="35" t="s">
        <v>20</v>
      </c>
      <c r="E63" s="53">
        <f>E64+E65+E66+E67</f>
        <v>62550.37</v>
      </c>
      <c r="F63" s="53">
        <f>F64+F65+F66+F67</f>
        <v>2742.1</v>
      </c>
      <c r="G63" s="53">
        <f>G64+G65+G66+G67</f>
        <v>11052.96</v>
      </c>
      <c r="H63" s="402">
        <f>H64+H65+H66+H67</f>
        <v>16459.240000000002</v>
      </c>
      <c r="I63" s="402"/>
      <c r="J63" s="402"/>
      <c r="K63" s="402"/>
      <c r="L63" s="402"/>
      <c r="M63" s="44">
        <f t="shared" ref="M63:N63" si="12">SUM(M64:M67)</f>
        <v>16148.03</v>
      </c>
      <c r="N63" s="44">
        <f t="shared" si="12"/>
        <v>16148.04</v>
      </c>
      <c r="O63" s="286" t="s">
        <v>278</v>
      </c>
    </row>
    <row r="64" spans="1:15" ht="33.75">
      <c r="A64" s="271"/>
      <c r="B64" s="326"/>
      <c r="C64" s="287"/>
      <c r="D64" s="35" t="s">
        <v>26</v>
      </c>
      <c r="E64" s="39">
        <f t="shared" ref="E64:E72" si="13">F64+G64+H64+M64+N64</f>
        <v>0</v>
      </c>
      <c r="F64" s="39">
        <f t="shared" ref="F64:H66" si="14">F69</f>
        <v>0</v>
      </c>
      <c r="G64" s="39">
        <f t="shared" ref="G64" si="15">G69</f>
        <v>0</v>
      </c>
      <c r="H64" s="291">
        <f t="shared" si="14"/>
        <v>0</v>
      </c>
      <c r="I64" s="292"/>
      <c r="J64" s="292"/>
      <c r="K64" s="292"/>
      <c r="L64" s="292"/>
      <c r="M64" s="40">
        <f t="shared" ref="M64:N66" si="16">M69</f>
        <v>0</v>
      </c>
      <c r="N64" s="41">
        <f t="shared" si="16"/>
        <v>0</v>
      </c>
      <c r="O64" s="287"/>
    </row>
    <row r="65" spans="1:15" ht="33.75">
      <c r="A65" s="271"/>
      <c r="B65" s="326"/>
      <c r="C65" s="287"/>
      <c r="D65" s="35" t="s">
        <v>1</v>
      </c>
      <c r="E65" s="39">
        <f t="shared" si="13"/>
        <v>0</v>
      </c>
      <c r="F65" s="39">
        <f t="shared" si="14"/>
        <v>0</v>
      </c>
      <c r="G65" s="39">
        <f t="shared" ref="G65" si="17">G70</f>
        <v>0</v>
      </c>
      <c r="H65" s="291">
        <f t="shared" si="14"/>
        <v>0</v>
      </c>
      <c r="I65" s="292"/>
      <c r="J65" s="292"/>
      <c r="K65" s="292"/>
      <c r="L65" s="292"/>
      <c r="M65" s="40">
        <f t="shared" si="16"/>
        <v>0</v>
      </c>
      <c r="N65" s="41">
        <f t="shared" si="16"/>
        <v>0</v>
      </c>
      <c r="O65" s="287"/>
    </row>
    <row r="66" spans="1:15" ht="33.75">
      <c r="A66" s="271"/>
      <c r="B66" s="326"/>
      <c r="C66" s="287"/>
      <c r="D66" s="35" t="s">
        <v>21</v>
      </c>
      <c r="E66" s="39">
        <f t="shared" si="13"/>
        <v>62550.37</v>
      </c>
      <c r="F66" s="39">
        <f t="shared" si="14"/>
        <v>2742.1</v>
      </c>
      <c r="G66" s="39">
        <f t="shared" ref="G66" si="18">G71</f>
        <v>11052.96</v>
      </c>
      <c r="H66" s="274">
        <f t="shared" si="14"/>
        <v>16459.240000000002</v>
      </c>
      <c r="I66" s="292"/>
      <c r="J66" s="292"/>
      <c r="K66" s="292"/>
      <c r="L66" s="292"/>
      <c r="M66" s="39">
        <f t="shared" si="16"/>
        <v>16148.03</v>
      </c>
      <c r="N66" s="42">
        <f t="shared" si="16"/>
        <v>16148.04</v>
      </c>
      <c r="O66" s="287"/>
    </row>
    <row r="67" spans="1:15" ht="22.5">
      <c r="A67" s="271"/>
      <c r="B67" s="326"/>
      <c r="C67" s="288"/>
      <c r="D67" s="35" t="s">
        <v>2</v>
      </c>
      <c r="E67" s="39">
        <f t="shared" si="13"/>
        <v>0</v>
      </c>
      <c r="F67" s="39">
        <v>0</v>
      </c>
      <c r="G67" s="39">
        <v>0</v>
      </c>
      <c r="H67" s="291">
        <v>0</v>
      </c>
      <c r="I67" s="291"/>
      <c r="J67" s="291"/>
      <c r="K67" s="291"/>
      <c r="L67" s="291"/>
      <c r="M67" s="40">
        <v>0</v>
      </c>
      <c r="N67" s="41">
        <v>0</v>
      </c>
      <c r="O67" s="288"/>
    </row>
    <row r="68" spans="1:15">
      <c r="A68" s="271" t="s">
        <v>29</v>
      </c>
      <c r="B68" s="326" t="s">
        <v>253</v>
      </c>
      <c r="C68" s="286" t="s">
        <v>304</v>
      </c>
      <c r="D68" s="94" t="s">
        <v>20</v>
      </c>
      <c r="E68" s="42">
        <f>E69+E70+E71+E72</f>
        <v>62550.37</v>
      </c>
      <c r="F68" s="42">
        <f>F69+F70+F71+F72</f>
        <v>2742.1</v>
      </c>
      <c r="G68" s="42">
        <f>G69+G70+G71+G72</f>
        <v>11052.96</v>
      </c>
      <c r="H68" s="396">
        <f>H69+H70+H71+H72</f>
        <v>16459.240000000002</v>
      </c>
      <c r="I68" s="396"/>
      <c r="J68" s="396"/>
      <c r="K68" s="396"/>
      <c r="L68" s="396"/>
      <c r="M68" s="43">
        <f t="shared" ref="M68:N68" si="19">SUM(M69:M72)</f>
        <v>16148.03</v>
      </c>
      <c r="N68" s="43">
        <f t="shared" si="19"/>
        <v>16148.04</v>
      </c>
      <c r="O68" s="286" t="s">
        <v>278</v>
      </c>
    </row>
    <row r="69" spans="1:15" ht="24" customHeight="1">
      <c r="A69" s="271"/>
      <c r="B69" s="326"/>
      <c r="C69" s="287"/>
      <c r="D69" s="94" t="s">
        <v>26</v>
      </c>
      <c r="E69" s="39">
        <f t="shared" si="13"/>
        <v>0</v>
      </c>
      <c r="F69" s="42">
        <v>0</v>
      </c>
      <c r="G69" s="42">
        <v>0</v>
      </c>
      <c r="H69" s="401">
        <v>0</v>
      </c>
      <c r="I69" s="401"/>
      <c r="J69" s="401"/>
      <c r="K69" s="401"/>
      <c r="L69" s="401"/>
      <c r="M69" s="40">
        <v>0</v>
      </c>
      <c r="N69" s="40">
        <v>0</v>
      </c>
      <c r="O69" s="287"/>
    </row>
    <row r="70" spans="1:15" ht="33.75">
      <c r="A70" s="271"/>
      <c r="B70" s="326"/>
      <c r="C70" s="287"/>
      <c r="D70" s="94" t="s">
        <v>1</v>
      </c>
      <c r="E70" s="39">
        <f t="shared" si="13"/>
        <v>0</v>
      </c>
      <c r="F70" s="42">
        <v>0</v>
      </c>
      <c r="G70" s="42">
        <v>0</v>
      </c>
      <c r="H70" s="401">
        <v>0</v>
      </c>
      <c r="I70" s="401"/>
      <c r="J70" s="401"/>
      <c r="K70" s="401"/>
      <c r="L70" s="401"/>
      <c r="M70" s="40">
        <v>0</v>
      </c>
      <c r="N70" s="40">
        <v>0</v>
      </c>
      <c r="O70" s="287"/>
    </row>
    <row r="71" spans="1:15" ht="33.75">
      <c r="A71" s="271"/>
      <c r="B71" s="326"/>
      <c r="C71" s="287"/>
      <c r="D71" s="94" t="s">
        <v>21</v>
      </c>
      <c r="E71" s="39">
        <f t="shared" si="13"/>
        <v>62550.37</v>
      </c>
      <c r="F71" s="42">
        <v>2742.1</v>
      </c>
      <c r="G71" s="42">
        <v>11052.96</v>
      </c>
      <c r="H71" s="274">
        <v>16459.240000000002</v>
      </c>
      <c r="I71" s="292"/>
      <c r="J71" s="292"/>
      <c r="K71" s="292"/>
      <c r="L71" s="292"/>
      <c r="M71" s="43">
        <f>14232.7+1295.3+310+310+0.03</f>
        <v>16148.03</v>
      </c>
      <c r="N71" s="43">
        <f>14232.7+1295.3+310+310+0.04</f>
        <v>16148.04</v>
      </c>
      <c r="O71" s="287"/>
    </row>
    <row r="72" spans="1:15" ht="22.5">
      <c r="A72" s="271"/>
      <c r="B72" s="326"/>
      <c r="C72" s="288"/>
      <c r="D72" s="94" t="s">
        <v>2</v>
      </c>
      <c r="E72" s="39">
        <f t="shared" si="13"/>
        <v>0</v>
      </c>
      <c r="F72" s="39">
        <v>0</v>
      </c>
      <c r="G72" s="39">
        <v>0</v>
      </c>
      <c r="H72" s="291">
        <v>0</v>
      </c>
      <c r="I72" s="291"/>
      <c r="J72" s="291"/>
      <c r="K72" s="291"/>
      <c r="L72" s="291"/>
      <c r="M72" s="40">
        <v>0</v>
      </c>
      <c r="N72" s="40">
        <v>0</v>
      </c>
      <c r="O72" s="288"/>
    </row>
    <row r="73" spans="1:15" ht="15" customHeight="1">
      <c r="A73" s="271"/>
      <c r="B73" s="324" t="s">
        <v>189</v>
      </c>
      <c r="C73" s="271" t="s">
        <v>304</v>
      </c>
      <c r="D73" s="271"/>
      <c r="E73" s="280" t="s">
        <v>54</v>
      </c>
      <c r="F73" s="280" t="s">
        <v>55</v>
      </c>
      <c r="G73" s="280" t="s">
        <v>352</v>
      </c>
      <c r="H73" s="280" t="s">
        <v>3</v>
      </c>
      <c r="I73" s="273" t="s">
        <v>236</v>
      </c>
      <c r="J73" s="273"/>
      <c r="K73" s="273"/>
      <c r="L73" s="273"/>
      <c r="M73" s="280" t="s">
        <v>56</v>
      </c>
      <c r="N73" s="280" t="s">
        <v>57</v>
      </c>
      <c r="O73" s="283"/>
    </row>
    <row r="74" spans="1:15" ht="22.5">
      <c r="A74" s="271"/>
      <c r="B74" s="324"/>
      <c r="C74" s="271"/>
      <c r="D74" s="271"/>
      <c r="E74" s="280"/>
      <c r="F74" s="280"/>
      <c r="G74" s="280"/>
      <c r="H74" s="280"/>
      <c r="I74" s="92" t="s">
        <v>232</v>
      </c>
      <c r="J74" s="92" t="s">
        <v>233</v>
      </c>
      <c r="K74" s="92" t="s">
        <v>234</v>
      </c>
      <c r="L74" s="92" t="s">
        <v>235</v>
      </c>
      <c r="M74" s="280"/>
      <c r="N74" s="280"/>
      <c r="O74" s="284"/>
    </row>
    <row r="75" spans="1:15">
      <c r="A75" s="271"/>
      <c r="B75" s="324"/>
      <c r="C75" s="271"/>
      <c r="D75" s="271"/>
      <c r="E75" s="93">
        <v>1</v>
      </c>
      <c r="F75" s="93">
        <v>1</v>
      </c>
      <c r="G75" s="118">
        <v>1</v>
      </c>
      <c r="H75" s="93">
        <v>1</v>
      </c>
      <c r="I75" s="93">
        <v>1</v>
      </c>
      <c r="J75" s="93">
        <v>1</v>
      </c>
      <c r="K75" s="93">
        <v>1</v>
      </c>
      <c r="L75" s="93">
        <v>1</v>
      </c>
      <c r="M75" s="93">
        <v>1</v>
      </c>
      <c r="N75" s="93">
        <v>1</v>
      </c>
      <c r="O75" s="285"/>
    </row>
    <row r="76" spans="1:15">
      <c r="A76" s="293" t="s">
        <v>44</v>
      </c>
      <c r="B76" s="326" t="s">
        <v>350</v>
      </c>
      <c r="C76" s="293" t="s">
        <v>304</v>
      </c>
      <c r="D76" s="84" t="s">
        <v>20</v>
      </c>
      <c r="E76" s="46">
        <f>E77+E78+E79+E80</f>
        <v>780.67</v>
      </c>
      <c r="F76" s="46">
        <f>F77+F78+F79+F80</f>
        <v>0</v>
      </c>
      <c r="G76" s="46">
        <f>G77+G78+G79+G80</f>
        <v>780.67</v>
      </c>
      <c r="H76" s="357">
        <f>H77+H78+H79+H80</f>
        <v>0</v>
      </c>
      <c r="I76" s="409"/>
      <c r="J76" s="409"/>
      <c r="K76" s="409"/>
      <c r="L76" s="410"/>
      <c r="M76" s="45">
        <f>M77+M78+M79+M80</f>
        <v>0</v>
      </c>
      <c r="N76" s="51">
        <f>N77+N78+N79+N80</f>
        <v>0</v>
      </c>
      <c r="O76" s="286" t="s">
        <v>278</v>
      </c>
    </row>
    <row r="77" spans="1:15" ht="33.75">
      <c r="A77" s="294"/>
      <c r="B77" s="326"/>
      <c r="C77" s="294"/>
      <c r="D77" s="84" t="s">
        <v>26</v>
      </c>
      <c r="E77" s="39">
        <f t="shared" ref="E77:E85" si="20">F77+G77+H77+M77+N77</f>
        <v>192.76</v>
      </c>
      <c r="F77" s="39">
        <f t="shared" ref="F77:H80" si="21">F82</f>
        <v>0</v>
      </c>
      <c r="G77" s="39">
        <f t="shared" ref="G77" si="22">G82</f>
        <v>192.76</v>
      </c>
      <c r="H77" s="299">
        <f t="shared" si="21"/>
        <v>0</v>
      </c>
      <c r="I77" s="388"/>
      <c r="J77" s="388"/>
      <c r="K77" s="388"/>
      <c r="L77" s="389"/>
      <c r="M77" s="40">
        <f t="shared" ref="M77:N80" si="23">M82</f>
        <v>0</v>
      </c>
      <c r="N77" s="41">
        <f t="shared" si="23"/>
        <v>0</v>
      </c>
      <c r="O77" s="287"/>
    </row>
    <row r="78" spans="1:15" ht="33.75">
      <c r="A78" s="294"/>
      <c r="B78" s="326"/>
      <c r="C78" s="294"/>
      <c r="D78" s="84" t="s">
        <v>1</v>
      </c>
      <c r="E78" s="39">
        <f t="shared" si="20"/>
        <v>578.27</v>
      </c>
      <c r="F78" s="39">
        <f t="shared" si="21"/>
        <v>0</v>
      </c>
      <c r="G78" s="39">
        <f t="shared" ref="G78" si="24">G83</f>
        <v>578.27</v>
      </c>
      <c r="H78" s="296">
        <f t="shared" si="21"/>
        <v>0</v>
      </c>
      <c r="I78" s="388"/>
      <c r="J78" s="388"/>
      <c r="K78" s="388"/>
      <c r="L78" s="389"/>
      <c r="M78" s="40">
        <f t="shared" si="23"/>
        <v>0</v>
      </c>
      <c r="N78" s="41">
        <f t="shared" si="23"/>
        <v>0</v>
      </c>
      <c r="O78" s="287"/>
    </row>
    <row r="79" spans="1:15" ht="33.75">
      <c r="A79" s="294"/>
      <c r="B79" s="326"/>
      <c r="C79" s="386"/>
      <c r="D79" s="84" t="s">
        <v>21</v>
      </c>
      <c r="E79" s="39">
        <f t="shared" si="20"/>
        <v>9.64</v>
      </c>
      <c r="F79" s="39">
        <f t="shared" si="21"/>
        <v>0</v>
      </c>
      <c r="G79" s="39">
        <f t="shared" ref="G79" si="25">G84</f>
        <v>9.64</v>
      </c>
      <c r="H79" s="343">
        <f t="shared" si="21"/>
        <v>0</v>
      </c>
      <c r="I79" s="388"/>
      <c r="J79" s="388"/>
      <c r="K79" s="388"/>
      <c r="L79" s="389"/>
      <c r="M79" s="40">
        <f t="shared" si="23"/>
        <v>0</v>
      </c>
      <c r="N79" s="41">
        <f t="shared" si="23"/>
        <v>0</v>
      </c>
      <c r="O79" s="287"/>
    </row>
    <row r="80" spans="1:15" ht="22.5">
      <c r="A80" s="295"/>
      <c r="B80" s="326"/>
      <c r="C80" s="387"/>
      <c r="D80" s="84" t="s">
        <v>2</v>
      </c>
      <c r="E80" s="39">
        <f t="shared" si="20"/>
        <v>0</v>
      </c>
      <c r="F80" s="39">
        <f t="shared" si="21"/>
        <v>0</v>
      </c>
      <c r="G80" s="39">
        <f t="shared" ref="G80" si="26">G85</f>
        <v>0</v>
      </c>
      <c r="H80" s="299">
        <f t="shared" si="21"/>
        <v>0</v>
      </c>
      <c r="I80" s="388"/>
      <c r="J80" s="388"/>
      <c r="K80" s="388"/>
      <c r="L80" s="389"/>
      <c r="M80" s="40">
        <f t="shared" si="23"/>
        <v>0</v>
      </c>
      <c r="N80" s="41">
        <f t="shared" si="23"/>
        <v>0</v>
      </c>
      <c r="O80" s="81"/>
    </row>
    <row r="81" spans="1:15">
      <c r="A81" s="293" t="s">
        <v>334</v>
      </c>
      <c r="B81" s="351" t="s">
        <v>241</v>
      </c>
      <c r="C81" s="293" t="s">
        <v>304</v>
      </c>
      <c r="D81" s="94" t="s">
        <v>20</v>
      </c>
      <c r="E81" s="39">
        <f>E82+E83+E84+E85</f>
        <v>780.67</v>
      </c>
      <c r="F81" s="39">
        <f>F82+F83+F84+F85</f>
        <v>0</v>
      </c>
      <c r="G81" s="39">
        <f>G82+G83+G84+G85</f>
        <v>780.67</v>
      </c>
      <c r="H81" s="306">
        <f>H82+H83+H84+H85</f>
        <v>0</v>
      </c>
      <c r="I81" s="307"/>
      <c r="J81" s="307"/>
      <c r="K81" s="307"/>
      <c r="L81" s="308"/>
      <c r="M81" s="40">
        <f>M82+M83+M84+M85</f>
        <v>0</v>
      </c>
      <c r="N81" s="40">
        <f>N82+N83+N84+N85</f>
        <v>0</v>
      </c>
      <c r="O81" s="287" t="s">
        <v>278</v>
      </c>
    </row>
    <row r="82" spans="1:15" ht="33.75">
      <c r="A82" s="304"/>
      <c r="B82" s="352"/>
      <c r="C82" s="304"/>
      <c r="D82" s="94" t="s">
        <v>26</v>
      </c>
      <c r="E82" s="39">
        <f t="shared" si="20"/>
        <v>192.76</v>
      </c>
      <c r="F82" s="39">
        <v>0</v>
      </c>
      <c r="G82" s="119">
        <v>192.76</v>
      </c>
      <c r="H82" s="299">
        <v>0</v>
      </c>
      <c r="I82" s="360"/>
      <c r="J82" s="360"/>
      <c r="K82" s="360"/>
      <c r="L82" s="361"/>
      <c r="M82" s="40">
        <v>0</v>
      </c>
      <c r="N82" s="40">
        <v>0</v>
      </c>
      <c r="O82" s="287"/>
    </row>
    <row r="83" spans="1:15" ht="33.75">
      <c r="A83" s="304"/>
      <c r="B83" s="352"/>
      <c r="C83" s="304"/>
      <c r="D83" s="94" t="s">
        <v>1</v>
      </c>
      <c r="E83" s="39">
        <f t="shared" si="20"/>
        <v>578.27</v>
      </c>
      <c r="F83" s="39">
        <v>0</v>
      </c>
      <c r="G83" s="119">
        <v>578.27</v>
      </c>
      <c r="H83" s="296">
        <v>0</v>
      </c>
      <c r="I83" s="390"/>
      <c r="J83" s="390"/>
      <c r="K83" s="390"/>
      <c r="L83" s="391"/>
      <c r="M83" s="40">
        <v>0</v>
      </c>
      <c r="N83" s="40">
        <v>0</v>
      </c>
      <c r="O83" s="287"/>
    </row>
    <row r="84" spans="1:15" ht="33.75">
      <c r="A84" s="304"/>
      <c r="B84" s="352"/>
      <c r="C84" s="304"/>
      <c r="D84" s="94" t="s">
        <v>21</v>
      </c>
      <c r="E84" s="39">
        <f t="shared" si="20"/>
        <v>9.64</v>
      </c>
      <c r="F84" s="39">
        <v>0</v>
      </c>
      <c r="G84" s="119">
        <v>9.64</v>
      </c>
      <c r="H84" s="343">
        <v>0</v>
      </c>
      <c r="I84" s="310"/>
      <c r="J84" s="310"/>
      <c r="K84" s="310"/>
      <c r="L84" s="311"/>
      <c r="M84" s="40">
        <v>0</v>
      </c>
      <c r="N84" s="40">
        <v>0</v>
      </c>
      <c r="O84" s="287"/>
    </row>
    <row r="85" spans="1:15" ht="22.5">
      <c r="A85" s="305"/>
      <c r="B85" s="355"/>
      <c r="C85" s="305"/>
      <c r="D85" s="94" t="s">
        <v>2</v>
      </c>
      <c r="E85" s="39">
        <f t="shared" si="20"/>
        <v>0</v>
      </c>
      <c r="F85" s="39">
        <v>0</v>
      </c>
      <c r="G85" s="119">
        <v>0</v>
      </c>
      <c r="H85" s="299">
        <v>0</v>
      </c>
      <c r="I85" s="360"/>
      <c r="J85" s="360"/>
      <c r="K85" s="360"/>
      <c r="L85" s="361"/>
      <c r="M85" s="40">
        <v>0</v>
      </c>
      <c r="N85" s="40">
        <v>0</v>
      </c>
      <c r="O85" s="287"/>
    </row>
    <row r="86" spans="1:15">
      <c r="A86" s="293"/>
      <c r="B86" s="351" t="s">
        <v>339</v>
      </c>
      <c r="C86" s="293" t="s">
        <v>304</v>
      </c>
      <c r="D86" s="293"/>
      <c r="E86" s="280" t="s">
        <v>54</v>
      </c>
      <c r="F86" s="280" t="s">
        <v>55</v>
      </c>
      <c r="G86" s="280" t="s">
        <v>352</v>
      </c>
      <c r="H86" s="280" t="s">
        <v>3</v>
      </c>
      <c r="I86" s="273" t="s">
        <v>236</v>
      </c>
      <c r="J86" s="273"/>
      <c r="K86" s="273"/>
      <c r="L86" s="273"/>
      <c r="M86" s="280" t="s">
        <v>56</v>
      </c>
      <c r="N86" s="280" t="s">
        <v>57</v>
      </c>
      <c r="O86" s="287"/>
    </row>
    <row r="87" spans="1:15" ht="22.5">
      <c r="A87" s="294"/>
      <c r="B87" s="408"/>
      <c r="C87" s="294"/>
      <c r="D87" s="294"/>
      <c r="E87" s="280"/>
      <c r="F87" s="280"/>
      <c r="G87" s="280"/>
      <c r="H87" s="280"/>
      <c r="I87" s="137" t="s">
        <v>232</v>
      </c>
      <c r="J87" s="137" t="s">
        <v>233</v>
      </c>
      <c r="K87" s="137" t="s">
        <v>234</v>
      </c>
      <c r="L87" s="137" t="s">
        <v>235</v>
      </c>
      <c r="M87" s="280"/>
      <c r="N87" s="280"/>
      <c r="O87" s="287"/>
    </row>
    <row r="88" spans="1:15" ht="23.25" customHeight="1">
      <c r="A88" s="295"/>
      <c r="B88" s="355"/>
      <c r="C88" s="305"/>
      <c r="D88" s="295"/>
      <c r="E88" s="138">
        <v>270</v>
      </c>
      <c r="F88" s="138">
        <v>0</v>
      </c>
      <c r="G88" s="142">
        <v>270</v>
      </c>
      <c r="H88" s="142">
        <v>0</v>
      </c>
      <c r="I88" s="138">
        <v>0</v>
      </c>
      <c r="J88" s="138">
        <v>0</v>
      </c>
      <c r="K88" s="138">
        <v>0</v>
      </c>
      <c r="L88" s="138">
        <v>0</v>
      </c>
      <c r="M88" s="93" t="s">
        <v>277</v>
      </c>
      <c r="N88" s="93" t="s">
        <v>277</v>
      </c>
      <c r="O88" s="288"/>
    </row>
    <row r="89" spans="1:15" ht="15" customHeight="1">
      <c r="A89" s="271" t="s">
        <v>45</v>
      </c>
      <c r="B89" s="326" t="s">
        <v>348</v>
      </c>
      <c r="C89" s="273" t="s">
        <v>4</v>
      </c>
      <c r="D89" s="101" t="s">
        <v>20</v>
      </c>
      <c r="E89" s="132">
        <f>E90+E91+E92+E93</f>
        <v>318.04000000000002</v>
      </c>
      <c r="F89" s="132">
        <f>F90+F91+F92+F93</f>
        <v>0</v>
      </c>
      <c r="G89" s="132">
        <f>G90+G91+G92+G93</f>
        <v>318.04000000000002</v>
      </c>
      <c r="H89" s="407">
        <f>H90+H91+H92+H93</f>
        <v>0</v>
      </c>
      <c r="I89" s="407"/>
      <c r="J89" s="407"/>
      <c r="K89" s="407"/>
      <c r="L89" s="407"/>
      <c r="M89" s="104">
        <f t="shared" ref="M89:N89" si="27">M90+M91+M92+M93</f>
        <v>0</v>
      </c>
      <c r="N89" s="104">
        <f t="shared" si="27"/>
        <v>0</v>
      </c>
      <c r="O89" s="280" t="s">
        <v>278</v>
      </c>
    </row>
    <row r="90" spans="1:15" ht="33.75">
      <c r="A90" s="271"/>
      <c r="B90" s="326"/>
      <c r="C90" s="273"/>
      <c r="D90" s="101" t="s">
        <v>26</v>
      </c>
      <c r="E90" s="39">
        <f t="shared" ref="E90:E98" si="28">F90+G90+H90+M90+N90</f>
        <v>78.53</v>
      </c>
      <c r="F90" s="103">
        <f t="shared" ref="F90:H92" si="29">F95</f>
        <v>0</v>
      </c>
      <c r="G90" s="103">
        <f t="shared" si="29"/>
        <v>78.53</v>
      </c>
      <c r="H90" s="392">
        <f t="shared" si="29"/>
        <v>0</v>
      </c>
      <c r="I90" s="393"/>
      <c r="J90" s="393"/>
      <c r="K90" s="393"/>
      <c r="L90" s="394"/>
      <c r="M90" s="103">
        <v>0</v>
      </c>
      <c r="N90" s="103">
        <v>0</v>
      </c>
      <c r="O90" s="280"/>
    </row>
    <row r="91" spans="1:15" ht="33.75">
      <c r="A91" s="271"/>
      <c r="B91" s="326"/>
      <c r="C91" s="273"/>
      <c r="D91" s="101" t="s">
        <v>1</v>
      </c>
      <c r="E91" s="39">
        <f t="shared" si="28"/>
        <v>235.58</v>
      </c>
      <c r="F91" s="103">
        <f t="shared" si="29"/>
        <v>0</v>
      </c>
      <c r="G91" s="103">
        <f t="shared" si="29"/>
        <v>235.58</v>
      </c>
      <c r="H91" s="392">
        <f t="shared" si="29"/>
        <v>0</v>
      </c>
      <c r="I91" s="393"/>
      <c r="J91" s="393"/>
      <c r="K91" s="393"/>
      <c r="L91" s="394"/>
      <c r="M91" s="103">
        <v>0</v>
      </c>
      <c r="N91" s="103">
        <v>0</v>
      </c>
      <c r="O91" s="280"/>
    </row>
    <row r="92" spans="1:15" ht="33.75">
      <c r="A92" s="271"/>
      <c r="B92" s="326"/>
      <c r="C92" s="273"/>
      <c r="D92" s="101" t="s">
        <v>21</v>
      </c>
      <c r="E92" s="39">
        <f t="shared" si="28"/>
        <v>3.93</v>
      </c>
      <c r="F92" s="103">
        <f t="shared" si="29"/>
        <v>0</v>
      </c>
      <c r="G92" s="103">
        <f t="shared" si="29"/>
        <v>3.93</v>
      </c>
      <c r="H92" s="392">
        <f t="shared" si="29"/>
        <v>0</v>
      </c>
      <c r="I92" s="393"/>
      <c r="J92" s="393"/>
      <c r="K92" s="393"/>
      <c r="L92" s="394"/>
      <c r="M92" s="103">
        <v>0</v>
      </c>
      <c r="N92" s="103">
        <v>0</v>
      </c>
      <c r="O92" s="280"/>
    </row>
    <row r="93" spans="1:15" ht="22.5">
      <c r="A93" s="271"/>
      <c r="B93" s="326"/>
      <c r="C93" s="273"/>
      <c r="D93" s="101" t="s">
        <v>2</v>
      </c>
      <c r="E93" s="39">
        <f t="shared" si="28"/>
        <v>0</v>
      </c>
      <c r="F93" s="103">
        <v>0</v>
      </c>
      <c r="G93" s="103">
        <v>0</v>
      </c>
      <c r="H93" s="395">
        <v>0</v>
      </c>
      <c r="I93" s="395"/>
      <c r="J93" s="395"/>
      <c r="K93" s="395"/>
      <c r="L93" s="395"/>
      <c r="M93" s="103">
        <v>0</v>
      </c>
      <c r="N93" s="103">
        <v>0</v>
      </c>
      <c r="O93" s="280"/>
    </row>
    <row r="94" spans="1:15" ht="15" customHeight="1">
      <c r="A94" s="271" t="s">
        <v>46</v>
      </c>
      <c r="B94" s="326" t="s">
        <v>349</v>
      </c>
      <c r="C94" s="273" t="s">
        <v>4</v>
      </c>
      <c r="D94" s="101" t="s">
        <v>20</v>
      </c>
      <c r="E94" s="103">
        <f>E95+E96+E97+E98</f>
        <v>318.04000000000002</v>
      </c>
      <c r="F94" s="103">
        <f>F95+F96+F97+F98</f>
        <v>0</v>
      </c>
      <c r="G94" s="103">
        <f>G95+G96+G97+G98</f>
        <v>318.04000000000002</v>
      </c>
      <c r="H94" s="395">
        <f>H95+H96+H97</f>
        <v>0</v>
      </c>
      <c r="I94" s="395"/>
      <c r="J94" s="395"/>
      <c r="K94" s="395"/>
      <c r="L94" s="395"/>
      <c r="M94" s="102">
        <f t="shared" ref="M94" si="30">M95+M96+M97+M98</f>
        <v>0</v>
      </c>
      <c r="N94" s="102">
        <f t="shared" ref="N94" si="31">N95+N96+N97+N98</f>
        <v>0</v>
      </c>
      <c r="O94" s="280" t="s">
        <v>278</v>
      </c>
    </row>
    <row r="95" spans="1:15" ht="33.75">
      <c r="A95" s="271"/>
      <c r="B95" s="326"/>
      <c r="C95" s="273"/>
      <c r="D95" s="101" t="s">
        <v>26</v>
      </c>
      <c r="E95" s="39">
        <f t="shared" si="28"/>
        <v>78.53</v>
      </c>
      <c r="F95" s="103">
        <v>0</v>
      </c>
      <c r="G95" s="131">
        <v>78.53</v>
      </c>
      <c r="H95" s="392">
        <v>0</v>
      </c>
      <c r="I95" s="393"/>
      <c r="J95" s="393"/>
      <c r="K95" s="393"/>
      <c r="L95" s="394"/>
      <c r="M95" s="103">
        <v>0</v>
      </c>
      <c r="N95" s="103">
        <v>0</v>
      </c>
      <c r="O95" s="280"/>
    </row>
    <row r="96" spans="1:15" ht="33.75">
      <c r="A96" s="271"/>
      <c r="B96" s="326"/>
      <c r="C96" s="273"/>
      <c r="D96" s="101" t="s">
        <v>1</v>
      </c>
      <c r="E96" s="39">
        <f t="shared" si="28"/>
        <v>235.58</v>
      </c>
      <c r="F96" s="103">
        <v>0</v>
      </c>
      <c r="G96" s="131">
        <v>235.58</v>
      </c>
      <c r="H96" s="392">
        <v>0</v>
      </c>
      <c r="I96" s="393"/>
      <c r="J96" s="393"/>
      <c r="K96" s="393"/>
      <c r="L96" s="394"/>
      <c r="M96" s="103">
        <v>0</v>
      </c>
      <c r="N96" s="103">
        <v>0</v>
      </c>
      <c r="O96" s="280"/>
    </row>
    <row r="97" spans="1:15" ht="33.75">
      <c r="A97" s="271"/>
      <c r="B97" s="326"/>
      <c r="C97" s="273"/>
      <c r="D97" s="101" t="s">
        <v>21</v>
      </c>
      <c r="E97" s="39">
        <f t="shared" si="28"/>
        <v>3.93</v>
      </c>
      <c r="F97" s="103">
        <v>0</v>
      </c>
      <c r="G97" s="131">
        <v>3.93</v>
      </c>
      <c r="H97" s="392">
        <v>0</v>
      </c>
      <c r="I97" s="393"/>
      <c r="J97" s="393"/>
      <c r="K97" s="393"/>
      <c r="L97" s="394"/>
      <c r="M97" s="103">
        <v>0</v>
      </c>
      <c r="N97" s="103">
        <v>0</v>
      </c>
      <c r="O97" s="280"/>
    </row>
    <row r="98" spans="1:15" ht="22.5">
      <c r="A98" s="271"/>
      <c r="B98" s="326"/>
      <c r="C98" s="273"/>
      <c r="D98" s="101" t="s">
        <v>2</v>
      </c>
      <c r="E98" s="39">
        <f t="shared" si="28"/>
        <v>0</v>
      </c>
      <c r="F98" s="103">
        <v>0</v>
      </c>
      <c r="G98" s="103">
        <v>0</v>
      </c>
      <c r="H98" s="395">
        <v>0</v>
      </c>
      <c r="I98" s="395"/>
      <c r="J98" s="395"/>
      <c r="K98" s="395"/>
      <c r="L98" s="395"/>
      <c r="M98" s="103">
        <v>0</v>
      </c>
      <c r="N98" s="103">
        <v>0</v>
      </c>
      <c r="O98" s="280"/>
    </row>
    <row r="99" spans="1:15" ht="15" customHeight="1">
      <c r="A99" s="271"/>
      <c r="B99" s="324" t="s">
        <v>351</v>
      </c>
      <c r="C99" s="271" t="s">
        <v>4</v>
      </c>
      <c r="D99" s="271"/>
      <c r="E99" s="280" t="s">
        <v>54</v>
      </c>
      <c r="F99" s="280" t="s">
        <v>55</v>
      </c>
      <c r="G99" s="280" t="s">
        <v>352</v>
      </c>
      <c r="H99" s="280" t="s">
        <v>3</v>
      </c>
      <c r="I99" s="273" t="s">
        <v>236</v>
      </c>
      <c r="J99" s="273"/>
      <c r="K99" s="273"/>
      <c r="L99" s="273"/>
      <c r="M99" s="280" t="s">
        <v>56</v>
      </c>
      <c r="N99" s="280" t="s">
        <v>57</v>
      </c>
      <c r="O99" s="101"/>
    </row>
    <row r="100" spans="1:15" ht="22.5">
      <c r="A100" s="271"/>
      <c r="B100" s="324"/>
      <c r="C100" s="271"/>
      <c r="D100" s="271"/>
      <c r="E100" s="280"/>
      <c r="F100" s="280"/>
      <c r="G100" s="280"/>
      <c r="H100" s="280"/>
      <c r="I100" s="107" t="s">
        <v>232</v>
      </c>
      <c r="J100" s="107" t="s">
        <v>233</v>
      </c>
      <c r="K100" s="107" t="s">
        <v>234</v>
      </c>
      <c r="L100" s="107" t="s">
        <v>235</v>
      </c>
      <c r="M100" s="280"/>
      <c r="N100" s="280"/>
      <c r="O100" s="101"/>
    </row>
    <row r="101" spans="1:15" ht="30" customHeight="1">
      <c r="A101" s="271"/>
      <c r="B101" s="324"/>
      <c r="C101" s="271"/>
      <c r="D101" s="271"/>
      <c r="E101" s="107">
        <v>7</v>
      </c>
      <c r="F101" s="107">
        <v>0</v>
      </c>
      <c r="G101" s="117">
        <v>7</v>
      </c>
      <c r="H101" s="107">
        <v>7</v>
      </c>
      <c r="I101" s="107">
        <v>0</v>
      </c>
      <c r="J101" s="107">
        <v>0</v>
      </c>
      <c r="K101" s="107">
        <v>0</v>
      </c>
      <c r="L101" s="107">
        <v>7</v>
      </c>
      <c r="M101" s="100" t="s">
        <v>277</v>
      </c>
      <c r="N101" s="100" t="s">
        <v>277</v>
      </c>
      <c r="O101" s="101"/>
    </row>
    <row r="102" spans="1:15">
      <c r="A102" s="273" t="s">
        <v>27</v>
      </c>
      <c r="B102" s="273"/>
      <c r="C102" s="273" t="s">
        <v>304</v>
      </c>
      <c r="D102" s="35" t="s">
        <v>20</v>
      </c>
      <c r="E102" s="44">
        <f>E103+E104+E105+E106</f>
        <v>192571.82000000004</v>
      </c>
      <c r="F102" s="44">
        <f>F103+F104+F105+F106</f>
        <v>35805.71</v>
      </c>
      <c r="G102" s="44">
        <f>G103+G104+G105+G106</f>
        <v>35842.400000000001</v>
      </c>
      <c r="H102" s="357">
        <f>H103+H104+H105+H106</f>
        <v>42046.04</v>
      </c>
      <c r="I102" s="358"/>
      <c r="J102" s="358"/>
      <c r="K102" s="358"/>
      <c r="L102" s="359"/>
      <c r="M102" s="66">
        <f>M103+M104+M105+M106</f>
        <v>39438.83</v>
      </c>
      <c r="N102" s="53">
        <f>N103+N104+N105+N106</f>
        <v>39438.839999999997</v>
      </c>
      <c r="O102" s="286" t="s">
        <v>278</v>
      </c>
    </row>
    <row r="103" spans="1:15" ht="24" customHeight="1">
      <c r="A103" s="273"/>
      <c r="B103" s="273"/>
      <c r="C103" s="273"/>
      <c r="D103" s="35" t="s">
        <v>26</v>
      </c>
      <c r="E103" s="39">
        <f t="shared" ref="E103:E106" si="32">F103+G103+H103+M103+N103</f>
        <v>1893.29</v>
      </c>
      <c r="F103" s="39">
        <f t="shared" ref="F103:G105" si="33">F7+F20+F50+F64+F77+F90</f>
        <v>94</v>
      </c>
      <c r="G103" s="39">
        <f t="shared" si="33"/>
        <v>1503.29</v>
      </c>
      <c r="H103" s="274">
        <f>H7+H20+H50+H64+H82+H90</f>
        <v>296</v>
      </c>
      <c r="I103" s="292"/>
      <c r="J103" s="292"/>
      <c r="K103" s="292"/>
      <c r="L103" s="292"/>
      <c r="M103" s="40">
        <f>M7+M20+M50+M64</f>
        <v>0</v>
      </c>
      <c r="N103" s="41">
        <f>N7+N20+N50+N64</f>
        <v>0</v>
      </c>
      <c r="O103" s="287"/>
    </row>
    <row r="104" spans="1:15" ht="33.75">
      <c r="A104" s="273"/>
      <c r="B104" s="273"/>
      <c r="C104" s="273"/>
      <c r="D104" s="35" t="s">
        <v>1</v>
      </c>
      <c r="E104" s="39">
        <f t="shared" si="32"/>
        <v>813.85</v>
      </c>
      <c r="F104" s="39">
        <f t="shared" si="33"/>
        <v>0</v>
      </c>
      <c r="G104" s="39">
        <f t="shared" si="33"/>
        <v>813.85</v>
      </c>
      <c r="H104" s="274">
        <f>H8+H21+H51+H65+H83+H91</f>
        <v>0</v>
      </c>
      <c r="I104" s="292"/>
      <c r="J104" s="292"/>
      <c r="K104" s="292"/>
      <c r="L104" s="292"/>
      <c r="M104" s="40">
        <f>M8+M21+M51+M65</f>
        <v>0</v>
      </c>
      <c r="N104" s="41">
        <f>N8+N21+N51+N65</f>
        <v>0</v>
      </c>
      <c r="O104" s="287"/>
    </row>
    <row r="105" spans="1:15" ht="33.75">
      <c r="A105" s="273"/>
      <c r="B105" s="273"/>
      <c r="C105" s="273"/>
      <c r="D105" s="35" t="s">
        <v>21</v>
      </c>
      <c r="E105" s="39">
        <f t="shared" si="32"/>
        <v>189864.68000000002</v>
      </c>
      <c r="F105" s="39">
        <f t="shared" si="33"/>
        <v>35711.71</v>
      </c>
      <c r="G105" s="39">
        <f t="shared" si="33"/>
        <v>33525.26</v>
      </c>
      <c r="H105" s="274">
        <f>H9+H22+H52+H66+H84+H92</f>
        <v>41750.04</v>
      </c>
      <c r="I105" s="292"/>
      <c r="J105" s="292"/>
      <c r="K105" s="292"/>
      <c r="L105" s="292"/>
      <c r="M105" s="39">
        <f>M9+M22+M52+M66+M90</f>
        <v>39438.83</v>
      </c>
      <c r="N105" s="42">
        <f>N9+N22+N52+N66+N89</f>
        <v>39438.839999999997</v>
      </c>
      <c r="O105" s="287"/>
    </row>
    <row r="106" spans="1:15" ht="22.5">
      <c r="A106" s="273"/>
      <c r="B106" s="273"/>
      <c r="C106" s="273"/>
      <c r="D106" s="35" t="s">
        <v>2</v>
      </c>
      <c r="E106" s="39">
        <f t="shared" si="32"/>
        <v>0</v>
      </c>
      <c r="F106" s="39">
        <v>0</v>
      </c>
      <c r="G106" s="39">
        <v>0</v>
      </c>
      <c r="H106" s="291">
        <v>0</v>
      </c>
      <c r="I106" s="291"/>
      <c r="J106" s="291"/>
      <c r="K106" s="291"/>
      <c r="L106" s="291"/>
      <c r="M106" s="40">
        <v>0</v>
      </c>
      <c r="N106" s="41">
        <v>0</v>
      </c>
      <c r="O106" s="288"/>
    </row>
  </sheetData>
  <mergeCells count="233">
    <mergeCell ref="A86:A88"/>
    <mergeCell ref="B86:B88"/>
    <mergeCell ref="C86:C88"/>
    <mergeCell ref="M99:M100"/>
    <mergeCell ref="N99:N100"/>
    <mergeCell ref="G99:G100"/>
    <mergeCell ref="H45:H46"/>
    <mergeCell ref="I45:L45"/>
    <mergeCell ref="M45:M46"/>
    <mergeCell ref="N45:N46"/>
    <mergeCell ref="E59:E60"/>
    <mergeCell ref="C68:C72"/>
    <mergeCell ref="C73:C75"/>
    <mergeCell ref="D73:D75"/>
    <mergeCell ref="E73:E74"/>
    <mergeCell ref="A76:A80"/>
    <mergeCell ref="H76:L76"/>
    <mergeCell ref="H77:L77"/>
    <mergeCell ref="H78:L78"/>
    <mergeCell ref="H79:L79"/>
    <mergeCell ref="C81:C85"/>
    <mergeCell ref="B81:B85"/>
    <mergeCell ref="A81:A85"/>
    <mergeCell ref="G59:G60"/>
    <mergeCell ref="O45:O47"/>
    <mergeCell ref="A40:A44"/>
    <mergeCell ref="A45:A47"/>
    <mergeCell ref="O94:O98"/>
    <mergeCell ref="H95:L95"/>
    <mergeCell ref="H96:L96"/>
    <mergeCell ref="H97:L97"/>
    <mergeCell ref="H98:L98"/>
    <mergeCell ref="A63:A67"/>
    <mergeCell ref="B63:B67"/>
    <mergeCell ref="A68:A75"/>
    <mergeCell ref="B68:B72"/>
    <mergeCell ref="B73:B75"/>
    <mergeCell ref="H53:L53"/>
    <mergeCell ref="G45:G46"/>
    <mergeCell ref="F73:F74"/>
    <mergeCell ref="H73:H74"/>
    <mergeCell ref="O40:O44"/>
    <mergeCell ref="H41:L41"/>
    <mergeCell ref="H42:L42"/>
    <mergeCell ref="H43:L43"/>
    <mergeCell ref="H44:L44"/>
    <mergeCell ref="N59:N60"/>
    <mergeCell ref="C63:C67"/>
    <mergeCell ref="A2:O2"/>
    <mergeCell ref="J1:O1"/>
    <mergeCell ref="O16:O18"/>
    <mergeCell ref="O29:O31"/>
    <mergeCell ref="O37:O39"/>
    <mergeCell ref="O59:O61"/>
    <mergeCell ref="O73:O75"/>
    <mergeCell ref="H103:L103"/>
    <mergeCell ref="I16:L16"/>
    <mergeCell ref="H19:L19"/>
    <mergeCell ref="H20:L20"/>
    <mergeCell ref="H21:L21"/>
    <mergeCell ref="H22:L22"/>
    <mergeCell ref="H23:L23"/>
    <mergeCell ref="H24:L24"/>
    <mergeCell ref="H25:L25"/>
    <mergeCell ref="H26:L26"/>
    <mergeCell ref="A89:A93"/>
    <mergeCell ref="B89:B93"/>
    <mergeCell ref="C89:C93"/>
    <mergeCell ref="H89:L89"/>
    <mergeCell ref="O89:O93"/>
    <mergeCell ref="H90:L90"/>
    <mergeCell ref="B99:B101"/>
    <mergeCell ref="H32:L32"/>
    <mergeCell ref="H33:L33"/>
    <mergeCell ref="H34:L34"/>
    <mergeCell ref="H35:L35"/>
    <mergeCell ref="H105:L105"/>
    <mergeCell ref="B19:B23"/>
    <mergeCell ref="B24:B28"/>
    <mergeCell ref="C24:C28"/>
    <mergeCell ref="B32:B36"/>
    <mergeCell ref="H104:L104"/>
    <mergeCell ref="H54:L54"/>
    <mergeCell ref="H55:L55"/>
    <mergeCell ref="G37:G38"/>
    <mergeCell ref="H49:L49"/>
    <mergeCell ref="H50:L50"/>
    <mergeCell ref="H51:L51"/>
    <mergeCell ref="H52:L52"/>
    <mergeCell ref="C99:C101"/>
    <mergeCell ref="D99:D101"/>
    <mergeCell ref="E99:E100"/>
    <mergeCell ref="F99:F100"/>
    <mergeCell ref="H99:H100"/>
    <mergeCell ref="I99:L99"/>
    <mergeCell ref="H40:L40"/>
    <mergeCell ref="M37:M38"/>
    <mergeCell ref="N37:N38"/>
    <mergeCell ref="M73:M74"/>
    <mergeCell ref="I73:L73"/>
    <mergeCell ref="H67:L67"/>
    <mergeCell ref="H69:L69"/>
    <mergeCell ref="H70:L70"/>
    <mergeCell ref="N73:N74"/>
    <mergeCell ref="H63:L63"/>
    <mergeCell ref="H64:L64"/>
    <mergeCell ref="H65:L65"/>
    <mergeCell ref="H66:L66"/>
    <mergeCell ref="A32:A39"/>
    <mergeCell ref="B49:B53"/>
    <mergeCell ref="B59:B61"/>
    <mergeCell ref="B37:B39"/>
    <mergeCell ref="B54:B58"/>
    <mergeCell ref="F37:F38"/>
    <mergeCell ref="F59:F60"/>
    <mergeCell ref="C54:C58"/>
    <mergeCell ref="C59:C61"/>
    <mergeCell ref="D59:D61"/>
    <mergeCell ref="C37:C39"/>
    <mergeCell ref="C32:C36"/>
    <mergeCell ref="A54:A61"/>
    <mergeCell ref="A49:A53"/>
    <mergeCell ref="D37:D39"/>
    <mergeCell ref="E37:E38"/>
    <mergeCell ref="B40:B44"/>
    <mergeCell ref="C40:C44"/>
    <mergeCell ref="B45:B47"/>
    <mergeCell ref="C45:C47"/>
    <mergeCell ref="D45:D47"/>
    <mergeCell ref="E45:E46"/>
    <mergeCell ref="F45:F46"/>
    <mergeCell ref="C49:C53"/>
    <mergeCell ref="A3:A4"/>
    <mergeCell ref="B3:B4"/>
    <mergeCell ref="C3:C4"/>
    <mergeCell ref="D3:D4"/>
    <mergeCell ref="F3:N3"/>
    <mergeCell ref="O3:O4"/>
    <mergeCell ref="O11:O15"/>
    <mergeCell ref="E16:E17"/>
    <mergeCell ref="F16:F17"/>
    <mergeCell ref="M16:M17"/>
    <mergeCell ref="N16:N17"/>
    <mergeCell ref="A11:A18"/>
    <mergeCell ref="B11:B15"/>
    <mergeCell ref="H9:L9"/>
    <mergeCell ref="H10:L10"/>
    <mergeCell ref="H11:L11"/>
    <mergeCell ref="E3:E4"/>
    <mergeCell ref="H4:L4"/>
    <mergeCell ref="H5:L5"/>
    <mergeCell ref="H6:L6"/>
    <mergeCell ref="H7:L7"/>
    <mergeCell ref="H8:L8"/>
    <mergeCell ref="A6:A10"/>
    <mergeCell ref="B6:B10"/>
    <mergeCell ref="A19:A23"/>
    <mergeCell ref="A24:A31"/>
    <mergeCell ref="O6:O10"/>
    <mergeCell ref="C11:C15"/>
    <mergeCell ref="B16:B18"/>
    <mergeCell ref="C16:C18"/>
    <mergeCell ref="D16:D18"/>
    <mergeCell ref="C6:C10"/>
    <mergeCell ref="H12:L12"/>
    <mergeCell ref="H13:L13"/>
    <mergeCell ref="H14:L14"/>
    <mergeCell ref="H15:L15"/>
    <mergeCell ref="H16:H17"/>
    <mergeCell ref="G16:G17"/>
    <mergeCell ref="O24:O28"/>
    <mergeCell ref="B29:B31"/>
    <mergeCell ref="C19:C23"/>
    <mergeCell ref="O19:O23"/>
    <mergeCell ref="C29:C31"/>
    <mergeCell ref="D29:D31"/>
    <mergeCell ref="E29:E30"/>
    <mergeCell ref="F29:F30"/>
    <mergeCell ref="H27:L27"/>
    <mergeCell ref="I29:L29"/>
    <mergeCell ref="M29:M30"/>
    <mergeCell ref="N29:N30"/>
    <mergeCell ref="H28:L28"/>
    <mergeCell ref="H29:H30"/>
    <mergeCell ref="H36:L36"/>
    <mergeCell ref="H37:H38"/>
    <mergeCell ref="I37:L37"/>
    <mergeCell ref="G29:G30"/>
    <mergeCell ref="O102:O106"/>
    <mergeCell ref="O63:O67"/>
    <mergeCell ref="O54:O58"/>
    <mergeCell ref="H56:L56"/>
    <mergeCell ref="H57:L57"/>
    <mergeCell ref="H58:L58"/>
    <mergeCell ref="H59:H60"/>
    <mergeCell ref="I59:L59"/>
    <mergeCell ref="H68:L68"/>
    <mergeCell ref="O68:O72"/>
    <mergeCell ref="H71:L71"/>
    <mergeCell ref="H72:L72"/>
    <mergeCell ref="O32:O36"/>
    <mergeCell ref="H106:L106"/>
    <mergeCell ref="O49:O53"/>
    <mergeCell ref="M59:M60"/>
    <mergeCell ref="H102:L102"/>
    <mergeCell ref="A102:B106"/>
    <mergeCell ref="C102:C106"/>
    <mergeCell ref="H91:L91"/>
    <mergeCell ref="H92:L92"/>
    <mergeCell ref="H93:L93"/>
    <mergeCell ref="A94:A101"/>
    <mergeCell ref="B94:B98"/>
    <mergeCell ref="C94:C98"/>
    <mergeCell ref="H94:L94"/>
    <mergeCell ref="G73:G74"/>
    <mergeCell ref="G86:G87"/>
    <mergeCell ref="B76:B80"/>
    <mergeCell ref="C76:C80"/>
    <mergeCell ref="D86:D88"/>
    <mergeCell ref="O81:O88"/>
    <mergeCell ref="O76:O79"/>
    <mergeCell ref="H80:L80"/>
    <mergeCell ref="E86:E87"/>
    <mergeCell ref="F86:F87"/>
    <mergeCell ref="H86:H87"/>
    <mergeCell ref="I86:L86"/>
    <mergeCell ref="M86:M87"/>
    <mergeCell ref="N86:N87"/>
    <mergeCell ref="H81:L81"/>
    <mergeCell ref="H82:L82"/>
    <mergeCell ref="H83:L83"/>
    <mergeCell ref="H84:L84"/>
    <mergeCell ref="H85:L85"/>
  </mergeCells>
  <pageMargins left="0.70866141732283472" right="0.70866141732283472" top="0.74803149606299213" bottom="0.74803149606299213" header="0.31496062992125984" footer="0.31496062992125984"/>
  <pageSetup paperSize="9" scale="74" firstPageNumber="32" fitToHeight="0" orientation="landscape"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SheetLayoutView="100" workbookViewId="0">
      <selection activeCell="B16" sqref="B16:B20"/>
    </sheetView>
  </sheetViews>
  <sheetFormatPr defaultColWidth="9.140625" defaultRowHeight="15"/>
  <cols>
    <col min="1" max="1" width="7.5703125" style="23" customWidth="1"/>
    <col min="2" max="2" width="19.7109375" style="1" customWidth="1"/>
    <col min="3" max="3" width="10.85546875" style="1" customWidth="1"/>
    <col min="4" max="4" width="21.5703125" style="1" customWidth="1"/>
    <col min="5" max="5" width="9.5703125" style="1" bestFit="1" customWidth="1"/>
    <col min="6" max="9" width="9.140625" style="1"/>
    <col min="10" max="10" width="9.140625" style="54"/>
    <col min="11" max="11" width="19.85546875" style="1" customWidth="1"/>
    <col min="12" max="16" width="9.140625" style="1"/>
    <col min="17" max="17" width="11" style="1" bestFit="1" customWidth="1"/>
    <col min="18" max="16384" width="9.140625" style="1"/>
  </cols>
  <sheetData>
    <row r="1" spans="1:11" ht="61.5" customHeight="1">
      <c r="A1" s="48"/>
      <c r="B1" s="48"/>
      <c r="C1" s="48"/>
      <c r="D1" s="48"/>
      <c r="E1" s="48"/>
      <c r="F1" s="48"/>
      <c r="G1" s="48"/>
      <c r="H1" s="202" t="s">
        <v>307</v>
      </c>
      <c r="I1" s="412"/>
      <c r="J1" s="412"/>
      <c r="K1" s="412"/>
    </row>
    <row r="2" spans="1:11">
      <c r="A2" s="339" t="s">
        <v>174</v>
      </c>
      <c r="B2" s="339"/>
      <c r="C2" s="339"/>
      <c r="D2" s="339"/>
      <c r="E2" s="339"/>
      <c r="F2" s="339"/>
      <c r="G2" s="339"/>
      <c r="H2" s="339"/>
      <c r="I2" s="339"/>
      <c r="J2" s="339"/>
      <c r="K2" s="339"/>
    </row>
    <row r="3" spans="1:11" ht="15" customHeight="1">
      <c r="A3" s="271" t="s">
        <v>19</v>
      </c>
      <c r="B3" s="273" t="s">
        <v>22</v>
      </c>
      <c r="C3" s="273" t="s">
        <v>23</v>
      </c>
      <c r="D3" s="273" t="s">
        <v>6</v>
      </c>
      <c r="E3" s="273" t="s">
        <v>28</v>
      </c>
      <c r="F3" s="273" t="s">
        <v>24</v>
      </c>
      <c r="G3" s="273"/>
      <c r="H3" s="273"/>
      <c r="I3" s="273"/>
      <c r="J3" s="273"/>
      <c r="K3" s="273" t="s">
        <v>25</v>
      </c>
    </row>
    <row r="4" spans="1:11" ht="18.75" customHeight="1">
      <c r="A4" s="271"/>
      <c r="B4" s="273"/>
      <c r="C4" s="273"/>
      <c r="D4" s="273"/>
      <c r="E4" s="273"/>
      <c r="F4" s="28" t="s">
        <v>5</v>
      </c>
      <c r="G4" s="28" t="s">
        <v>4</v>
      </c>
      <c r="H4" s="28" t="s">
        <v>3</v>
      </c>
      <c r="I4" s="28" t="s">
        <v>56</v>
      </c>
      <c r="J4" s="88" t="s">
        <v>57</v>
      </c>
      <c r="K4" s="273"/>
    </row>
    <row r="5" spans="1:11">
      <c r="A5" s="27">
        <v>1</v>
      </c>
      <c r="B5" s="26">
        <v>2</v>
      </c>
      <c r="C5" s="26">
        <v>3</v>
      </c>
      <c r="D5" s="26">
        <v>4</v>
      </c>
      <c r="E5" s="26">
        <v>5</v>
      </c>
      <c r="F5" s="26">
        <v>6</v>
      </c>
      <c r="G5" s="26">
        <v>7</v>
      </c>
      <c r="H5" s="26">
        <v>8</v>
      </c>
      <c r="I5" s="26">
        <v>9</v>
      </c>
      <c r="J5" s="89">
        <v>10</v>
      </c>
      <c r="K5" s="26">
        <v>11</v>
      </c>
    </row>
    <row r="6" spans="1:11">
      <c r="A6" s="271">
        <v>1</v>
      </c>
      <c r="B6" s="411" t="s">
        <v>30</v>
      </c>
      <c r="C6" s="273" t="s">
        <v>304</v>
      </c>
      <c r="D6" s="29" t="s">
        <v>20</v>
      </c>
      <c r="E6" s="44">
        <f t="shared" ref="E6:J6" si="0">E7+E8+E9+E10</f>
        <v>129421.46999999999</v>
      </c>
      <c r="F6" s="44">
        <f t="shared" si="0"/>
        <v>23568.3</v>
      </c>
      <c r="G6" s="44">
        <f t="shared" si="0"/>
        <v>24028.32</v>
      </c>
      <c r="H6" s="44">
        <f t="shared" si="0"/>
        <v>27274.95</v>
      </c>
      <c r="I6" s="44">
        <f t="shared" si="0"/>
        <v>27274.95</v>
      </c>
      <c r="J6" s="53">
        <f t="shared" si="0"/>
        <v>27274.95</v>
      </c>
      <c r="K6" s="286" t="s">
        <v>308</v>
      </c>
    </row>
    <row r="7" spans="1:11" ht="22.5" customHeight="1">
      <c r="A7" s="271"/>
      <c r="B7" s="411"/>
      <c r="C7" s="273"/>
      <c r="D7" s="29" t="s">
        <v>26</v>
      </c>
      <c r="E7" s="40">
        <f>F7+G7+H7+I7+J7</f>
        <v>0</v>
      </c>
      <c r="F7" s="40">
        <f t="shared" ref="F7:J9" si="1">F12+F17</f>
        <v>0</v>
      </c>
      <c r="G7" s="40">
        <f t="shared" si="1"/>
        <v>0</v>
      </c>
      <c r="H7" s="40">
        <f t="shared" si="1"/>
        <v>0</v>
      </c>
      <c r="I7" s="40">
        <f t="shared" si="1"/>
        <v>0</v>
      </c>
      <c r="J7" s="41">
        <f t="shared" si="1"/>
        <v>0</v>
      </c>
      <c r="K7" s="287"/>
    </row>
    <row r="8" spans="1:11" ht="21" customHeight="1">
      <c r="A8" s="271"/>
      <c r="B8" s="411"/>
      <c r="C8" s="273"/>
      <c r="D8" s="29" t="s">
        <v>1</v>
      </c>
      <c r="E8" s="40">
        <f>F8+G8+H8+I8+J8</f>
        <v>0</v>
      </c>
      <c r="F8" s="40">
        <f t="shared" si="1"/>
        <v>0</v>
      </c>
      <c r="G8" s="40">
        <f t="shared" si="1"/>
        <v>0</v>
      </c>
      <c r="H8" s="40">
        <f t="shared" si="1"/>
        <v>0</v>
      </c>
      <c r="I8" s="40">
        <f t="shared" si="1"/>
        <v>0</v>
      </c>
      <c r="J8" s="41">
        <f t="shared" si="1"/>
        <v>0</v>
      </c>
      <c r="K8" s="287"/>
    </row>
    <row r="9" spans="1:11" ht="22.5" customHeight="1">
      <c r="A9" s="271"/>
      <c r="B9" s="411"/>
      <c r="C9" s="273"/>
      <c r="D9" s="29" t="s">
        <v>21</v>
      </c>
      <c r="E9" s="39">
        <f>F9+G9+H9+I9+J9</f>
        <v>129421.46999999999</v>
      </c>
      <c r="F9" s="39">
        <f t="shared" si="1"/>
        <v>23568.3</v>
      </c>
      <c r="G9" s="39">
        <f t="shared" si="1"/>
        <v>24028.32</v>
      </c>
      <c r="H9" s="39">
        <f t="shared" si="1"/>
        <v>27274.95</v>
      </c>
      <c r="I9" s="39">
        <f t="shared" si="1"/>
        <v>27274.95</v>
      </c>
      <c r="J9" s="42">
        <f t="shared" si="1"/>
        <v>27274.95</v>
      </c>
      <c r="K9" s="287"/>
    </row>
    <row r="10" spans="1:11" ht="17.25" customHeight="1">
      <c r="A10" s="271"/>
      <c r="B10" s="411"/>
      <c r="C10" s="273"/>
      <c r="D10" s="29" t="s">
        <v>2</v>
      </c>
      <c r="E10" s="40">
        <f>F10+G10+H10+I10+J10</f>
        <v>0</v>
      </c>
      <c r="F10" s="40">
        <v>0</v>
      </c>
      <c r="G10" s="40">
        <v>0</v>
      </c>
      <c r="H10" s="40">
        <v>0</v>
      </c>
      <c r="I10" s="40">
        <v>0</v>
      </c>
      <c r="J10" s="41">
        <v>0</v>
      </c>
      <c r="K10" s="288"/>
    </row>
    <row r="11" spans="1:11">
      <c r="A11" s="271" t="s">
        <v>7</v>
      </c>
      <c r="B11" s="326" t="s">
        <v>58</v>
      </c>
      <c r="C11" s="273" t="s">
        <v>304</v>
      </c>
      <c r="D11" s="94" t="s">
        <v>20</v>
      </c>
      <c r="E11" s="43">
        <f t="shared" ref="E11:J11" si="2">E12+E13+E14+E15</f>
        <v>127187.79</v>
      </c>
      <c r="F11" s="43">
        <f t="shared" si="2"/>
        <v>23218.3</v>
      </c>
      <c r="G11" s="43">
        <f t="shared" si="2"/>
        <v>23644.639999999999</v>
      </c>
      <c r="H11" s="43">
        <f t="shared" si="2"/>
        <v>26774.95</v>
      </c>
      <c r="I11" s="43">
        <f t="shared" si="2"/>
        <v>26774.95</v>
      </c>
      <c r="J11" s="43">
        <f t="shared" si="2"/>
        <v>26774.95</v>
      </c>
      <c r="K11" s="286" t="s">
        <v>308</v>
      </c>
    </row>
    <row r="12" spans="1:11" ht="21.75" customHeight="1">
      <c r="A12" s="271"/>
      <c r="B12" s="326"/>
      <c r="C12" s="273"/>
      <c r="D12" s="94" t="s">
        <v>26</v>
      </c>
      <c r="E12" s="40">
        <f>F12+G12+H12+I12+J12</f>
        <v>0</v>
      </c>
      <c r="F12" s="40">
        <v>0</v>
      </c>
      <c r="G12" s="40">
        <v>0</v>
      </c>
      <c r="H12" s="40">
        <v>0</v>
      </c>
      <c r="I12" s="40">
        <v>0</v>
      </c>
      <c r="J12" s="40">
        <v>0</v>
      </c>
      <c r="K12" s="287"/>
    </row>
    <row r="13" spans="1:11" ht="20.25" customHeight="1">
      <c r="A13" s="271"/>
      <c r="B13" s="326"/>
      <c r="C13" s="273"/>
      <c r="D13" s="94" t="s">
        <v>1</v>
      </c>
      <c r="E13" s="40">
        <f>F13+G13+H13+I13+J13</f>
        <v>0</v>
      </c>
      <c r="F13" s="40">
        <v>0</v>
      </c>
      <c r="G13" s="40">
        <v>0</v>
      </c>
      <c r="H13" s="40">
        <v>0</v>
      </c>
      <c r="I13" s="40">
        <v>0</v>
      </c>
      <c r="J13" s="40">
        <v>0</v>
      </c>
      <c r="K13" s="287"/>
    </row>
    <row r="14" spans="1:11" ht="22.5" customHeight="1">
      <c r="A14" s="271"/>
      <c r="B14" s="326"/>
      <c r="C14" s="273"/>
      <c r="D14" s="94" t="s">
        <v>21</v>
      </c>
      <c r="E14" s="39">
        <f>F14+G14+H14+I14+J14</f>
        <v>127187.79</v>
      </c>
      <c r="F14" s="39">
        <v>23218.3</v>
      </c>
      <c r="G14" s="43">
        <v>23644.639999999999</v>
      </c>
      <c r="H14" s="39">
        <v>26774.95</v>
      </c>
      <c r="I14" s="39">
        <v>26774.95</v>
      </c>
      <c r="J14" s="39">
        <v>26774.95</v>
      </c>
      <c r="K14" s="287"/>
    </row>
    <row r="15" spans="1:11" ht="12.75" customHeight="1">
      <c r="A15" s="271"/>
      <c r="B15" s="326"/>
      <c r="C15" s="273"/>
      <c r="D15" s="94" t="s">
        <v>2</v>
      </c>
      <c r="E15" s="40">
        <f>F15+G15+H15+I15+J15</f>
        <v>0</v>
      </c>
      <c r="F15" s="40">
        <v>0</v>
      </c>
      <c r="G15" s="40">
        <v>0</v>
      </c>
      <c r="H15" s="40">
        <v>0</v>
      </c>
      <c r="I15" s="40">
        <v>0</v>
      </c>
      <c r="J15" s="40">
        <v>0</v>
      </c>
      <c r="K15" s="288"/>
    </row>
    <row r="16" spans="1:11">
      <c r="A16" s="271" t="s">
        <v>8</v>
      </c>
      <c r="B16" s="326" t="s">
        <v>31</v>
      </c>
      <c r="C16" s="273" t="s">
        <v>304</v>
      </c>
      <c r="D16" s="94" t="s">
        <v>20</v>
      </c>
      <c r="E16" s="43">
        <f t="shared" ref="E16:J16" si="3">E17+E18+E19+E20</f>
        <v>2233.6800000000003</v>
      </c>
      <c r="F16" s="40">
        <f t="shared" si="3"/>
        <v>350</v>
      </c>
      <c r="G16" s="40">
        <f t="shared" si="3"/>
        <v>383.68</v>
      </c>
      <c r="H16" s="40">
        <f t="shared" si="3"/>
        <v>500</v>
      </c>
      <c r="I16" s="40">
        <f t="shared" si="3"/>
        <v>500</v>
      </c>
      <c r="J16" s="40">
        <f t="shared" si="3"/>
        <v>500</v>
      </c>
      <c r="K16" s="286" t="s">
        <v>308</v>
      </c>
    </row>
    <row r="17" spans="1:11" ht="24" customHeight="1">
      <c r="A17" s="271"/>
      <c r="B17" s="326"/>
      <c r="C17" s="273"/>
      <c r="D17" s="94" t="s">
        <v>26</v>
      </c>
      <c r="E17" s="40">
        <f>F17+G17+H17+I17+J17</f>
        <v>0</v>
      </c>
      <c r="F17" s="40">
        <v>0</v>
      </c>
      <c r="G17" s="40">
        <v>0</v>
      </c>
      <c r="H17" s="40">
        <v>0</v>
      </c>
      <c r="I17" s="40">
        <v>0</v>
      </c>
      <c r="J17" s="40">
        <v>0</v>
      </c>
      <c r="K17" s="287"/>
    </row>
    <row r="18" spans="1:11" ht="16.5" customHeight="1">
      <c r="A18" s="271"/>
      <c r="B18" s="326"/>
      <c r="C18" s="273"/>
      <c r="D18" s="94" t="s">
        <v>1</v>
      </c>
      <c r="E18" s="40">
        <f>F18+G18+H18+I18+J18</f>
        <v>0</v>
      </c>
      <c r="F18" s="40">
        <v>0</v>
      </c>
      <c r="G18" s="40">
        <v>0</v>
      </c>
      <c r="H18" s="40">
        <v>0</v>
      </c>
      <c r="I18" s="40">
        <v>0</v>
      </c>
      <c r="J18" s="40">
        <v>0</v>
      </c>
      <c r="K18" s="287"/>
    </row>
    <row r="19" spans="1:11" ht="24" customHeight="1">
      <c r="A19" s="271"/>
      <c r="B19" s="326"/>
      <c r="C19" s="273"/>
      <c r="D19" s="94" t="s">
        <v>21</v>
      </c>
      <c r="E19" s="43">
        <f>F19+G19+H19+I19+J19</f>
        <v>2233.6800000000003</v>
      </c>
      <c r="F19" s="40">
        <v>350</v>
      </c>
      <c r="G19" s="40">
        <v>383.68</v>
      </c>
      <c r="H19" s="41">
        <v>500</v>
      </c>
      <c r="I19" s="41">
        <v>500</v>
      </c>
      <c r="J19" s="41">
        <v>500</v>
      </c>
      <c r="K19" s="287"/>
    </row>
    <row r="20" spans="1:11" ht="13.5" customHeight="1">
      <c r="A20" s="271"/>
      <c r="B20" s="326"/>
      <c r="C20" s="273"/>
      <c r="D20" s="94" t="s">
        <v>2</v>
      </c>
      <c r="E20" s="40">
        <f>F20+G20+H20+I20+J20</f>
        <v>0</v>
      </c>
      <c r="F20" s="40">
        <v>0</v>
      </c>
      <c r="G20" s="40">
        <v>0</v>
      </c>
      <c r="H20" s="40">
        <v>0</v>
      </c>
      <c r="I20" s="40">
        <v>0</v>
      </c>
      <c r="J20" s="40">
        <v>0</v>
      </c>
      <c r="K20" s="288"/>
    </row>
    <row r="21" spans="1:11">
      <c r="A21" s="273" t="s">
        <v>20</v>
      </c>
      <c r="B21" s="273"/>
      <c r="C21" s="273" t="s">
        <v>304</v>
      </c>
      <c r="D21" s="29" t="s">
        <v>20</v>
      </c>
      <c r="E21" s="44">
        <f t="shared" ref="E21:J21" si="4">E22+E23+E24+E25</f>
        <v>129421.46999999999</v>
      </c>
      <c r="F21" s="44">
        <f t="shared" si="4"/>
        <v>23568.3</v>
      </c>
      <c r="G21" s="44">
        <f t="shared" si="4"/>
        <v>24028.32</v>
      </c>
      <c r="H21" s="44">
        <f t="shared" si="4"/>
        <v>27274.95</v>
      </c>
      <c r="I21" s="44">
        <f t="shared" si="4"/>
        <v>27274.95</v>
      </c>
      <c r="J21" s="53">
        <f t="shared" si="4"/>
        <v>27274.95</v>
      </c>
      <c r="K21" s="286" t="s">
        <v>308</v>
      </c>
    </row>
    <row r="22" spans="1:11" ht="21" customHeight="1">
      <c r="A22" s="273"/>
      <c r="B22" s="273"/>
      <c r="C22" s="273"/>
      <c r="D22" s="29" t="s">
        <v>26</v>
      </c>
      <c r="E22" s="40">
        <f>F22+G22+H22+I22+J22</f>
        <v>0</v>
      </c>
      <c r="F22" s="40">
        <f t="shared" ref="F22:J24" si="5">F7</f>
        <v>0</v>
      </c>
      <c r="G22" s="40">
        <f t="shared" si="5"/>
        <v>0</v>
      </c>
      <c r="H22" s="40">
        <f t="shared" si="5"/>
        <v>0</v>
      </c>
      <c r="I22" s="40">
        <f t="shared" si="5"/>
        <v>0</v>
      </c>
      <c r="J22" s="41">
        <f t="shared" si="5"/>
        <v>0</v>
      </c>
      <c r="K22" s="287"/>
    </row>
    <row r="23" spans="1:11" ht="16.5" customHeight="1">
      <c r="A23" s="273"/>
      <c r="B23" s="273"/>
      <c r="C23" s="273"/>
      <c r="D23" s="29" t="s">
        <v>1</v>
      </c>
      <c r="E23" s="40">
        <f>F23+G23+H23+I23+J23</f>
        <v>0</v>
      </c>
      <c r="F23" s="40">
        <f t="shared" si="5"/>
        <v>0</v>
      </c>
      <c r="G23" s="40">
        <f t="shared" si="5"/>
        <v>0</v>
      </c>
      <c r="H23" s="40">
        <f t="shared" si="5"/>
        <v>0</v>
      </c>
      <c r="I23" s="40">
        <f t="shared" si="5"/>
        <v>0</v>
      </c>
      <c r="J23" s="41">
        <f t="shared" si="5"/>
        <v>0</v>
      </c>
      <c r="K23" s="287"/>
    </row>
    <row r="24" spans="1:11" ht="23.25" customHeight="1">
      <c r="A24" s="273"/>
      <c r="B24" s="273"/>
      <c r="C24" s="273"/>
      <c r="D24" s="29" t="s">
        <v>21</v>
      </c>
      <c r="E24" s="39">
        <f>F24+G24+H24+I24+J24</f>
        <v>129421.46999999999</v>
      </c>
      <c r="F24" s="39">
        <f t="shared" si="5"/>
        <v>23568.3</v>
      </c>
      <c r="G24" s="39">
        <f t="shared" si="5"/>
        <v>24028.32</v>
      </c>
      <c r="H24" s="39">
        <f t="shared" si="5"/>
        <v>27274.95</v>
      </c>
      <c r="I24" s="39">
        <f t="shared" si="5"/>
        <v>27274.95</v>
      </c>
      <c r="J24" s="42">
        <f t="shared" si="5"/>
        <v>27274.95</v>
      </c>
      <c r="K24" s="287"/>
    </row>
    <row r="25" spans="1:11" ht="13.5" customHeight="1">
      <c r="A25" s="273"/>
      <c r="B25" s="273"/>
      <c r="C25" s="273"/>
      <c r="D25" s="29" t="s">
        <v>2</v>
      </c>
      <c r="E25" s="40">
        <f>F25+G25+H25+I25+J25</f>
        <v>0</v>
      </c>
      <c r="F25" s="40">
        <v>0</v>
      </c>
      <c r="G25" s="40">
        <v>0</v>
      </c>
      <c r="H25" s="40">
        <v>0</v>
      </c>
      <c r="I25" s="40">
        <v>0</v>
      </c>
      <c r="J25" s="41">
        <v>0</v>
      </c>
      <c r="K25" s="288"/>
    </row>
    <row r="27" spans="1:11">
      <c r="A27" s="1"/>
    </row>
    <row r="28" spans="1:11">
      <c r="A28" s="1"/>
    </row>
    <row r="29" spans="1:11">
      <c r="A29" s="1"/>
    </row>
    <row r="30" spans="1:11">
      <c r="A30" s="1"/>
    </row>
    <row r="31" spans="1:11">
      <c r="A31" s="1"/>
    </row>
    <row r="32" spans="1:11">
      <c r="A32" s="1"/>
    </row>
  </sheetData>
  <mergeCells count="24">
    <mergeCell ref="E3:E4"/>
    <mergeCell ref="F3:J3"/>
    <mergeCell ref="K3:K4"/>
    <mergeCell ref="A2:K2"/>
    <mergeCell ref="H1:K1"/>
    <mergeCell ref="A3:A4"/>
    <mergeCell ref="B3:B4"/>
    <mergeCell ref="C3:C4"/>
    <mergeCell ref="D3:D4"/>
    <mergeCell ref="A11:A15"/>
    <mergeCell ref="B11:B15"/>
    <mergeCell ref="C11:C15"/>
    <mergeCell ref="K11:K15"/>
    <mergeCell ref="A6:A10"/>
    <mergeCell ref="B6:B10"/>
    <mergeCell ref="C6:C10"/>
    <mergeCell ref="K6:K10"/>
    <mergeCell ref="K21:K25"/>
    <mergeCell ref="C16:C20"/>
    <mergeCell ref="K16:K20"/>
    <mergeCell ref="A16:A20"/>
    <mergeCell ref="B16:B20"/>
    <mergeCell ref="A21:B25"/>
    <mergeCell ref="C21:C25"/>
  </mergeCells>
  <pageMargins left="0.70866141732283472" right="0.70866141732283472" top="0.74803149606299213" bottom="0.74803149606299213" header="0.31496062992125984" footer="0.31496062992125984"/>
  <pageSetup paperSize="9" scale="97" firstPageNumber="40"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Паспорт мун. программы</vt:lpstr>
      <vt:lpstr>Целевые показатели</vt:lpstr>
      <vt:lpstr>Методика показателей</vt:lpstr>
      <vt:lpstr>Методика результатов</vt:lpstr>
      <vt:lpstr>адресный перечень шк</vt:lpstr>
      <vt:lpstr>адресный перечень сад</vt:lpstr>
      <vt:lpstr>Перечень мероприятий ПП I </vt:lpstr>
      <vt:lpstr>Перечень мероприятий ПП II</vt:lpstr>
      <vt:lpstr>Перечень мероприятий ПП IV</vt:lpstr>
      <vt:lpstr>'Целевые показатели'!Заголовки_для_печати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SW Tech AIO</cp:lastModifiedBy>
  <cp:lastPrinted>2025-06-09T07:33:11Z</cp:lastPrinted>
  <dcterms:created xsi:type="dcterms:W3CDTF">2020-09-02T09:10:59Z</dcterms:created>
  <dcterms:modified xsi:type="dcterms:W3CDTF">2025-06-09T07:34:05Z</dcterms:modified>
</cp:coreProperties>
</file>