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495" windowWidth="18855" windowHeight="11445" firstSheet="4" activeTab="9"/>
  </bookViews>
  <sheets>
    <sheet name="Приложение 1" sheetId="1" r:id="rId1"/>
    <sheet name="Приложение к подпрограмме I" sheetId="2" r:id="rId2"/>
    <sheet name="Приложение 2" sheetId="3" r:id="rId3"/>
    <sheet name="Приложение к подпрограмме II" sheetId="4" r:id="rId4"/>
    <sheet name="Приложение 3" sheetId="10" r:id="rId5"/>
    <sheet name="Приложение к подпрограмме III" sheetId="6" r:id="rId6"/>
    <sheet name="Приложение 4" sheetId="7" state="hidden" r:id="rId7"/>
    <sheet name="Приложение к подпрограмме IV" sheetId="8" state="hidden" r:id="rId8"/>
    <sheet name="Приложение 4 " sheetId="11" r:id="rId9"/>
    <sheet name="Приложение к подпрограмме V" sheetId="13" r:id="rId10"/>
    <sheet name="Лист1" sheetId="9" r:id="rId11"/>
  </sheets>
  <externalReferences>
    <externalReference r:id="rId12"/>
    <externalReference r:id="rId13"/>
  </externalReferences>
  <definedNames>
    <definedName name="_xlnm.Print_Area" localSheetId="2">'Приложение 2'!$A$1:$J$21</definedName>
    <definedName name="_xlnm.Print_Area" localSheetId="4">'Приложение 3'!$A$1:$K$20</definedName>
    <definedName name="_xlnm.Print_Area" localSheetId="3">'Приложение к подпрограмме II'!$A$1:$N$55</definedName>
    <definedName name="_xlnm.Print_Area" localSheetId="9">'Приложение к подпрограмме V'!$A$1:$M$18</definedName>
  </definedNames>
  <calcPr calcId="145621"/>
</workbook>
</file>

<file path=xl/calcChain.xml><?xml version="1.0" encoding="utf-8"?>
<calcChain xmlns="http://schemas.openxmlformats.org/spreadsheetml/2006/main">
  <c r="F14" i="10" l="1"/>
  <c r="I18" i="1" l="1"/>
  <c r="H18" i="1"/>
  <c r="I17" i="1"/>
  <c r="H17" i="1"/>
  <c r="H9" i="2"/>
  <c r="I9" i="2"/>
  <c r="J9" i="2"/>
  <c r="K9" i="2"/>
  <c r="I8" i="2"/>
  <c r="J8" i="2"/>
  <c r="H14" i="10"/>
  <c r="G14" i="10"/>
  <c r="G11" i="3"/>
  <c r="H11" i="3"/>
  <c r="I11" i="3"/>
  <c r="J11" i="3"/>
  <c r="F11" i="3"/>
  <c r="H19" i="3"/>
  <c r="E19" i="3" s="1"/>
  <c r="E16" i="3"/>
  <c r="H41" i="4"/>
  <c r="F17" i="3"/>
  <c r="G17" i="3"/>
  <c r="I17" i="3"/>
  <c r="J17" i="3"/>
  <c r="G16" i="1"/>
  <c r="J16" i="1"/>
  <c r="F16" i="1"/>
  <c r="I51" i="4"/>
  <c r="I47" i="4"/>
  <c r="J47" i="4"/>
  <c r="K47" i="4"/>
  <c r="H47" i="4"/>
  <c r="I46" i="4"/>
  <c r="H18" i="3" s="1"/>
  <c r="J46" i="4"/>
  <c r="K46" i="4"/>
  <c r="H46" i="4"/>
  <c r="F52" i="4"/>
  <c r="F53" i="4"/>
  <c r="G51" i="4"/>
  <c r="H51" i="4"/>
  <c r="J51" i="4"/>
  <c r="K51" i="4"/>
  <c r="I48" i="4"/>
  <c r="J48" i="4"/>
  <c r="K48" i="4"/>
  <c r="H48" i="4"/>
  <c r="K45" i="4"/>
  <c r="E11" i="3" l="1"/>
  <c r="E17" i="1"/>
  <c r="I16" i="1"/>
  <c r="E18" i="1"/>
  <c r="H16" i="1"/>
  <c r="E16" i="1" s="1"/>
  <c r="H17" i="3"/>
  <c r="E17" i="3" s="1"/>
  <c r="E18" i="3"/>
  <c r="I45" i="4"/>
  <c r="F51" i="4"/>
  <c r="F48" i="4"/>
  <c r="J45" i="4"/>
  <c r="H45" i="4"/>
  <c r="F46" i="4"/>
  <c r="F47" i="4"/>
  <c r="F49" i="4"/>
  <c r="F50" i="4"/>
  <c r="H33" i="4"/>
  <c r="H34" i="4"/>
  <c r="I22" i="2"/>
  <c r="J22" i="2"/>
  <c r="K22" i="2"/>
  <c r="I16" i="2"/>
  <c r="F45" i="4" l="1"/>
  <c r="F15" i="13"/>
  <c r="F14" i="13"/>
  <c r="K13" i="13"/>
  <c r="J13" i="13"/>
  <c r="I13" i="13"/>
  <c r="H13" i="13"/>
  <c r="G13" i="13"/>
  <c r="F12" i="13"/>
  <c r="F11" i="13"/>
  <c r="K10" i="13"/>
  <c r="J10" i="13"/>
  <c r="I10" i="13"/>
  <c r="H10" i="13"/>
  <c r="G10" i="13"/>
  <c r="K9" i="13"/>
  <c r="J9" i="13"/>
  <c r="I9" i="13"/>
  <c r="H9" i="13"/>
  <c r="G9" i="13"/>
  <c r="K8" i="13"/>
  <c r="K7" i="13" s="1"/>
  <c r="J10" i="11" s="1"/>
  <c r="H15" i="9" s="1"/>
  <c r="J8" i="13"/>
  <c r="I8" i="13"/>
  <c r="H8" i="13"/>
  <c r="G8" i="13"/>
  <c r="G7" i="13" s="1"/>
  <c r="F10" i="11" s="1"/>
  <c r="E7" i="13"/>
  <c r="F13" i="13" l="1"/>
  <c r="F8" i="13"/>
  <c r="J7" i="13"/>
  <c r="I10" i="11" s="1"/>
  <c r="G15" i="9" s="1"/>
  <c r="F9" i="13"/>
  <c r="I7" i="13"/>
  <c r="H10" i="11" s="1"/>
  <c r="F15" i="9" s="1"/>
  <c r="F10" i="13"/>
  <c r="H7" i="13"/>
  <c r="G10" i="11" s="1"/>
  <c r="E15" i="9" s="1"/>
  <c r="F7" i="13" l="1"/>
  <c r="E10" i="11"/>
  <c r="J9" i="11"/>
  <c r="J8" i="11" s="1"/>
  <c r="I9" i="11"/>
  <c r="H9" i="11"/>
  <c r="H8" i="11" s="1"/>
  <c r="G9" i="11"/>
  <c r="F9" i="11"/>
  <c r="I8" i="11"/>
  <c r="F8" i="11"/>
  <c r="G8" i="11" l="1"/>
  <c r="E8" i="11" s="1"/>
  <c r="E9" i="11"/>
  <c r="E20" i="10"/>
  <c r="J19" i="10"/>
  <c r="J16" i="10" s="1"/>
  <c r="I19" i="10"/>
  <c r="I16" i="10" s="1"/>
  <c r="H19" i="10"/>
  <c r="H16" i="10" s="1"/>
  <c r="G19" i="10"/>
  <c r="F19" i="10"/>
  <c r="F10" i="10" s="1"/>
  <c r="D12" i="9" s="1"/>
  <c r="E18" i="10"/>
  <c r="E17" i="10"/>
  <c r="F16" i="10"/>
  <c r="E15" i="10"/>
  <c r="J14" i="10"/>
  <c r="I14" i="10"/>
  <c r="I10" i="10" s="1"/>
  <c r="G12" i="9" s="1"/>
  <c r="J11" i="10"/>
  <c r="I11" i="10"/>
  <c r="H11" i="10"/>
  <c r="G11" i="10"/>
  <c r="F11" i="10"/>
  <c r="J8" i="10"/>
  <c r="H10" i="9" s="1"/>
  <c r="I8" i="10"/>
  <c r="H8" i="10"/>
  <c r="G8" i="10"/>
  <c r="E10" i="9" s="1"/>
  <c r="F8" i="10"/>
  <c r="E8" i="10" l="1"/>
  <c r="J10" i="10"/>
  <c r="H12" i="9" s="1"/>
  <c r="H10" i="10"/>
  <c r="F12" i="9" s="1"/>
  <c r="E11" i="10"/>
  <c r="E19" i="10"/>
  <c r="G10" i="10"/>
  <c r="E14" i="10"/>
  <c r="G16" i="10"/>
  <c r="E16" i="10" s="1"/>
  <c r="E12" i="9" l="1"/>
  <c r="E10" i="10"/>
  <c r="F11" i="2"/>
  <c r="G10" i="2"/>
  <c r="E10" i="2"/>
  <c r="H10" i="2"/>
  <c r="I10" i="2"/>
  <c r="J10" i="2"/>
  <c r="K10" i="2"/>
  <c r="G8" i="2"/>
  <c r="H8" i="2"/>
  <c r="K8" i="2"/>
  <c r="E8" i="2"/>
  <c r="I21" i="4"/>
  <c r="F18" i="4"/>
  <c r="H25" i="4"/>
  <c r="I25" i="4"/>
  <c r="J25" i="4"/>
  <c r="J21" i="4"/>
  <c r="K21" i="4"/>
  <c r="H21" i="4"/>
  <c r="H22" i="4"/>
  <c r="I22" i="4"/>
  <c r="J22" i="4"/>
  <c r="K22" i="4"/>
  <c r="G22" i="4"/>
  <c r="G21" i="4"/>
  <c r="H10" i="4"/>
  <c r="I10" i="4"/>
  <c r="J10" i="4"/>
  <c r="K10" i="4"/>
  <c r="G10" i="4"/>
  <c r="G25" i="4"/>
  <c r="H14" i="3" l="1"/>
  <c r="H8" i="3" s="1"/>
  <c r="J14" i="3"/>
  <c r="F10" i="2"/>
  <c r="F14" i="3"/>
  <c r="F8" i="3" s="1"/>
  <c r="G14" i="3"/>
  <c r="I14" i="3"/>
  <c r="J32" i="4"/>
  <c r="F18" i="8"/>
  <c r="F17" i="8"/>
  <c r="K16" i="8"/>
  <c r="J16" i="8"/>
  <c r="I16" i="8"/>
  <c r="H16" i="8"/>
  <c r="G16" i="8"/>
  <c r="F15" i="8"/>
  <c r="F14" i="8"/>
  <c r="K13" i="8"/>
  <c r="J13" i="8"/>
  <c r="I13" i="8"/>
  <c r="H13" i="8"/>
  <c r="G13" i="8"/>
  <c r="K12" i="8"/>
  <c r="J12" i="8"/>
  <c r="I12" i="8"/>
  <c r="H12" i="8"/>
  <c r="G12" i="8"/>
  <c r="K11" i="8"/>
  <c r="J12" i="7" s="1"/>
  <c r="J11" i="8"/>
  <c r="I12" i="7" s="1"/>
  <c r="I11" i="8"/>
  <c r="H12" i="7" s="1"/>
  <c r="H11" i="8"/>
  <c r="G11" i="8"/>
  <c r="F12" i="7" s="1"/>
  <c r="E10" i="8"/>
  <c r="F28" i="6"/>
  <c r="F27" i="6"/>
  <c r="F26" i="6"/>
  <c r="K25" i="6"/>
  <c r="J25" i="6"/>
  <c r="I25" i="6"/>
  <c r="H25" i="6"/>
  <c r="G25" i="6"/>
  <c r="E25" i="6"/>
  <c r="K24" i="6"/>
  <c r="J24" i="6"/>
  <c r="I24" i="6"/>
  <c r="H24" i="6"/>
  <c r="G24" i="6"/>
  <c r="K23" i="6"/>
  <c r="J13" i="10" s="1"/>
  <c r="J23" i="6"/>
  <c r="I13" i="10" s="1"/>
  <c r="I23" i="6"/>
  <c r="H13" i="10" s="1"/>
  <c r="H23" i="6"/>
  <c r="G13" i="10" s="1"/>
  <c r="G23" i="6"/>
  <c r="F13" i="10" s="1"/>
  <c r="K22" i="6"/>
  <c r="J22" i="6"/>
  <c r="I22" i="6"/>
  <c r="H22" i="6"/>
  <c r="G22" i="6"/>
  <c r="E21" i="6"/>
  <c r="F20" i="6"/>
  <c r="F19" i="6"/>
  <c r="K18" i="6"/>
  <c r="J18" i="6"/>
  <c r="I18" i="6"/>
  <c r="H18" i="6"/>
  <c r="G18" i="6"/>
  <c r="K17" i="6"/>
  <c r="J17" i="6"/>
  <c r="I17" i="6"/>
  <c r="H17" i="6"/>
  <c r="G17" i="6"/>
  <c r="F16" i="6"/>
  <c r="F15" i="6"/>
  <c r="F14" i="6"/>
  <c r="K13" i="6"/>
  <c r="K12" i="6" s="1"/>
  <c r="J13" i="6"/>
  <c r="J12" i="6" s="1"/>
  <c r="I13" i="6"/>
  <c r="I12" i="6" s="1"/>
  <c r="H13" i="6"/>
  <c r="H12" i="6" s="1"/>
  <c r="G13" i="6"/>
  <c r="G12" i="6" s="1"/>
  <c r="E13" i="6"/>
  <c r="E12" i="6" s="1"/>
  <c r="F11" i="6"/>
  <c r="F10" i="6"/>
  <c r="K9" i="6"/>
  <c r="K8" i="6" s="1"/>
  <c r="K7" i="6" s="1"/>
  <c r="J9" i="6"/>
  <c r="J8" i="6" s="1"/>
  <c r="J7" i="6" s="1"/>
  <c r="I9" i="6"/>
  <c r="I8" i="6" s="1"/>
  <c r="I7" i="6" s="1"/>
  <c r="H9" i="6"/>
  <c r="H8" i="6" s="1"/>
  <c r="H7" i="6" s="1"/>
  <c r="G9" i="6"/>
  <c r="G8" i="6" s="1"/>
  <c r="E8" i="6"/>
  <c r="F44" i="4"/>
  <c r="F43" i="4"/>
  <c r="K42" i="4"/>
  <c r="K41" i="4" s="1"/>
  <c r="J42" i="4"/>
  <c r="I42" i="4"/>
  <c r="H42" i="4"/>
  <c r="G42" i="4"/>
  <c r="E42" i="4"/>
  <c r="K40" i="4"/>
  <c r="J40" i="4"/>
  <c r="I40" i="4"/>
  <c r="H40" i="4"/>
  <c r="G40" i="4"/>
  <c r="E39" i="4"/>
  <c r="F38" i="4"/>
  <c r="F37" i="4"/>
  <c r="J36" i="4"/>
  <c r="I36" i="4"/>
  <c r="H36" i="4"/>
  <c r="G36" i="4"/>
  <c r="F35" i="4"/>
  <c r="F34" i="4"/>
  <c r="F33" i="4"/>
  <c r="K32" i="4"/>
  <c r="I32" i="4"/>
  <c r="H32" i="4"/>
  <c r="G32" i="4"/>
  <c r="E32" i="4"/>
  <c r="F31" i="4"/>
  <c r="F30" i="4"/>
  <c r="K29" i="4"/>
  <c r="J29" i="4"/>
  <c r="I29" i="4"/>
  <c r="H29" i="4"/>
  <c r="G29" i="4"/>
  <c r="E29" i="4"/>
  <c r="F28" i="4"/>
  <c r="F27" i="4"/>
  <c r="F26" i="4"/>
  <c r="K25" i="4"/>
  <c r="F24" i="4"/>
  <c r="K23" i="4"/>
  <c r="K20" i="4" s="1"/>
  <c r="J23" i="4"/>
  <c r="I23" i="4"/>
  <c r="H23" i="4"/>
  <c r="G23" i="4"/>
  <c r="G20" i="4" s="1"/>
  <c r="F17" i="4"/>
  <c r="F15" i="4"/>
  <c r="K14" i="4"/>
  <c r="F13" i="4"/>
  <c r="E12" i="4"/>
  <c r="E11" i="4"/>
  <c r="F10" i="4"/>
  <c r="E10" i="4"/>
  <c r="E9" i="4"/>
  <c r="F28" i="2"/>
  <c r="F27" i="2"/>
  <c r="F26" i="2"/>
  <c r="F25" i="2"/>
  <c r="F24" i="2"/>
  <c r="F23" i="2"/>
  <c r="K20" i="2"/>
  <c r="J20" i="2"/>
  <c r="I14" i="1" s="1"/>
  <c r="G3" i="9" s="1"/>
  <c r="I20" i="2"/>
  <c r="H14" i="1" s="1"/>
  <c r="H22" i="2"/>
  <c r="H20" i="2" s="1"/>
  <c r="G22" i="2"/>
  <c r="K21" i="2"/>
  <c r="J21" i="2"/>
  <c r="I15" i="1" s="1"/>
  <c r="I21" i="2"/>
  <c r="H15" i="1" s="1"/>
  <c r="H21" i="2"/>
  <c r="G21" i="2"/>
  <c r="E21" i="2"/>
  <c r="G20" i="2"/>
  <c r="F14" i="1" s="1"/>
  <c r="E20" i="2"/>
  <c r="F18" i="2"/>
  <c r="F17" i="2"/>
  <c r="K16" i="2"/>
  <c r="J16" i="2"/>
  <c r="H16" i="2"/>
  <c r="G16" i="2"/>
  <c r="E16" i="2"/>
  <c r="F15" i="2"/>
  <c r="F14" i="2"/>
  <c r="K13" i="2"/>
  <c r="J13" i="2"/>
  <c r="I13" i="2"/>
  <c r="H13" i="2"/>
  <c r="G13" i="2"/>
  <c r="E13" i="2"/>
  <c r="F12" i="2"/>
  <c r="G9" i="2"/>
  <c r="E9" i="2"/>
  <c r="F7" i="9" l="1"/>
  <c r="H12" i="10"/>
  <c r="H9" i="10"/>
  <c r="G12" i="10"/>
  <c r="G9" i="10"/>
  <c r="F18" i="6"/>
  <c r="I21" i="6"/>
  <c r="F12" i="10"/>
  <c r="F9" i="10"/>
  <c r="E13" i="10"/>
  <c r="J12" i="10"/>
  <c r="J9" i="10"/>
  <c r="I12" i="10"/>
  <c r="I9" i="10"/>
  <c r="E7" i="9"/>
  <c r="G8" i="3"/>
  <c r="H7" i="9"/>
  <c r="J8" i="3"/>
  <c r="G7" i="9"/>
  <c r="I8" i="3"/>
  <c r="G4" i="9"/>
  <c r="I12" i="1"/>
  <c r="F3" i="9"/>
  <c r="H11" i="1"/>
  <c r="H13" i="1"/>
  <c r="H12" i="1"/>
  <c r="F4" i="9"/>
  <c r="E19" i="2"/>
  <c r="F11" i="1"/>
  <c r="D3" i="9"/>
  <c r="E14" i="3"/>
  <c r="E8" i="4"/>
  <c r="F8" i="2"/>
  <c r="J15" i="1"/>
  <c r="G15" i="1"/>
  <c r="H7" i="2"/>
  <c r="J14" i="4"/>
  <c r="J11" i="4" s="1"/>
  <c r="I15" i="3" s="1"/>
  <c r="I10" i="3" s="1"/>
  <c r="K11" i="4"/>
  <c r="H39" i="4"/>
  <c r="J10" i="8"/>
  <c r="I13" i="7" s="1"/>
  <c r="I11" i="7" s="1"/>
  <c r="I39" i="4"/>
  <c r="K39" i="4"/>
  <c r="J39" i="4"/>
  <c r="F24" i="6"/>
  <c r="I10" i="8"/>
  <c r="H13" i="7" s="1"/>
  <c r="F22" i="2"/>
  <c r="F9" i="2"/>
  <c r="F13" i="2"/>
  <c r="F21" i="2"/>
  <c r="H19" i="2"/>
  <c r="J19" i="2"/>
  <c r="J20" i="4"/>
  <c r="D7" i="9"/>
  <c r="F29" i="4"/>
  <c r="F17" i="6"/>
  <c r="J21" i="6"/>
  <c r="F25" i="6"/>
  <c r="H10" i="8"/>
  <c r="G13" i="7" s="1"/>
  <c r="F12" i="8"/>
  <c r="K10" i="8"/>
  <c r="J13" i="7" s="1"/>
  <c r="F16" i="8"/>
  <c r="H21" i="6"/>
  <c r="K12" i="4"/>
  <c r="K9" i="4" s="1"/>
  <c r="J13" i="3" s="1"/>
  <c r="F25" i="4"/>
  <c r="F36" i="4"/>
  <c r="G12" i="7"/>
  <c r="E12" i="7" s="1"/>
  <c r="F13" i="8"/>
  <c r="H20" i="4"/>
  <c r="F32" i="4"/>
  <c r="F40" i="4"/>
  <c r="F42" i="4"/>
  <c r="F22" i="6"/>
  <c r="K21" i="6"/>
  <c r="G10" i="8"/>
  <c r="G14" i="1"/>
  <c r="I20" i="4"/>
  <c r="F11" i="8"/>
  <c r="I19" i="2"/>
  <c r="K19" i="2"/>
  <c r="J14" i="1"/>
  <c r="F8" i="6"/>
  <c r="F15" i="1"/>
  <c r="F12" i="1" s="1"/>
  <c r="E7" i="2"/>
  <c r="G7" i="2"/>
  <c r="I7" i="2"/>
  <c r="K7" i="2"/>
  <c r="J7" i="2"/>
  <c r="F16" i="2"/>
  <c r="F20" i="2"/>
  <c r="F21" i="4"/>
  <c r="F23" i="4"/>
  <c r="G41" i="4"/>
  <c r="F41" i="4" s="1"/>
  <c r="F9" i="6"/>
  <c r="G21" i="6"/>
  <c r="F23" i="6"/>
  <c r="F12" i="6"/>
  <c r="F13" i="6"/>
  <c r="F22" i="4"/>
  <c r="I14" i="4"/>
  <c r="I11" i="4" s="1"/>
  <c r="H15" i="3" s="1"/>
  <c r="G19" i="2"/>
  <c r="G7" i="6"/>
  <c r="F7" i="6" s="1"/>
  <c r="F10" i="1" l="1"/>
  <c r="H18" i="9"/>
  <c r="G11" i="9"/>
  <c r="G18" i="9" s="1"/>
  <c r="I7" i="10"/>
  <c r="G10" i="9"/>
  <c r="H7" i="10"/>
  <c r="F11" i="9"/>
  <c r="F18" i="9" s="1"/>
  <c r="H11" i="9"/>
  <c r="J7" i="10"/>
  <c r="E12" i="10"/>
  <c r="D10" i="9"/>
  <c r="F7" i="10"/>
  <c r="E9" i="10"/>
  <c r="F10" i="9"/>
  <c r="G7" i="10"/>
  <c r="H10" i="3"/>
  <c r="F8" i="9"/>
  <c r="F19" i="9" s="1"/>
  <c r="H6" i="9"/>
  <c r="J9" i="3"/>
  <c r="E8" i="3"/>
  <c r="H10" i="1"/>
  <c r="H3" i="9"/>
  <c r="H17" i="9" s="1"/>
  <c r="J11" i="1"/>
  <c r="F13" i="1"/>
  <c r="E3" i="9"/>
  <c r="G11" i="1"/>
  <c r="E4" i="9"/>
  <c r="G12" i="1"/>
  <c r="G13" i="1"/>
  <c r="H4" i="9"/>
  <c r="C4" i="9" s="1"/>
  <c r="J12" i="1"/>
  <c r="J10" i="1" s="1"/>
  <c r="J13" i="1"/>
  <c r="G5" i="9"/>
  <c r="I11" i="1"/>
  <c r="I13" i="1"/>
  <c r="D4" i="9"/>
  <c r="D5" i="9" s="1"/>
  <c r="E15" i="1"/>
  <c r="E14" i="1"/>
  <c r="J12" i="4"/>
  <c r="J9" i="4" s="1"/>
  <c r="I13" i="3" s="1"/>
  <c r="J11" i="7"/>
  <c r="E5" i="9"/>
  <c r="J15" i="3"/>
  <c r="F19" i="2"/>
  <c r="F7" i="2"/>
  <c r="K8" i="4"/>
  <c r="G11" i="7"/>
  <c r="H11" i="7"/>
  <c r="F21" i="6"/>
  <c r="C7" i="9"/>
  <c r="F10" i="8"/>
  <c r="F13" i="7"/>
  <c r="F5" i="9"/>
  <c r="F20" i="4"/>
  <c r="G39" i="4"/>
  <c r="F39" i="4" s="1"/>
  <c r="H14" i="4"/>
  <c r="H11" i="4" s="1"/>
  <c r="G15" i="3" s="1"/>
  <c r="G10" i="3" s="1"/>
  <c r="I12" i="4"/>
  <c r="I9" i="4" s="1"/>
  <c r="H13" i="3" s="1"/>
  <c r="C10" i="9" l="1"/>
  <c r="E7" i="10"/>
  <c r="H9" i="3"/>
  <c r="H7" i="3" s="1"/>
  <c r="F6" i="9"/>
  <c r="F17" i="9" s="1"/>
  <c r="H8" i="9"/>
  <c r="H9" i="9" s="1"/>
  <c r="J10" i="3"/>
  <c r="J7" i="3" s="1"/>
  <c r="G6" i="9"/>
  <c r="G17" i="9" s="1"/>
  <c r="I9" i="3"/>
  <c r="I7" i="3" s="1"/>
  <c r="H5" i="9"/>
  <c r="C5" i="9" s="1"/>
  <c r="G10" i="1"/>
  <c r="E12" i="1"/>
  <c r="I10" i="1"/>
  <c r="E11" i="1"/>
  <c r="C3" i="9"/>
  <c r="J8" i="4"/>
  <c r="J12" i="3"/>
  <c r="E13" i="1"/>
  <c r="F11" i="7"/>
  <c r="E11" i="7" s="1"/>
  <c r="E13" i="7"/>
  <c r="D15" i="9"/>
  <c r="C15" i="9" s="1"/>
  <c r="I8" i="4"/>
  <c r="G14" i="4"/>
  <c r="G11" i="4" s="1"/>
  <c r="F15" i="3" s="1"/>
  <c r="H12" i="4"/>
  <c r="H9" i="4" s="1"/>
  <c r="G13" i="3" s="1"/>
  <c r="G8" i="9"/>
  <c r="G19" i="9" s="1"/>
  <c r="I12" i="3"/>
  <c r="E6" i="9" l="1"/>
  <c r="E17" i="9" s="1"/>
  <c r="G9" i="3"/>
  <c r="G7" i="3" s="1"/>
  <c r="E15" i="3"/>
  <c r="F10" i="3"/>
  <c r="E10" i="3" s="1"/>
  <c r="H19" i="9"/>
  <c r="E10" i="1"/>
  <c r="G9" i="9"/>
  <c r="H8" i="4"/>
  <c r="H12" i="3"/>
  <c r="F14" i="4"/>
  <c r="G12" i="4"/>
  <c r="F9" i="9" l="1"/>
  <c r="F12" i="4"/>
  <c r="G9" i="4"/>
  <c r="G8" i="4" s="1"/>
  <c r="F8" i="4" s="1"/>
  <c r="F11" i="4"/>
  <c r="E8" i="9"/>
  <c r="E19" i="9" s="1"/>
  <c r="G12" i="3"/>
  <c r="E9" i="9" l="1"/>
  <c r="F13" i="3"/>
  <c r="F9" i="4"/>
  <c r="D8" i="9"/>
  <c r="E13" i="3" l="1"/>
  <c r="F9" i="3"/>
  <c r="D9" i="9"/>
  <c r="D6" i="9"/>
  <c r="D17" i="9" s="1"/>
  <c r="C17" i="9" s="1"/>
  <c r="F12" i="3"/>
  <c r="E12" i="3" s="1"/>
  <c r="C8" i="9"/>
  <c r="E9" i="3" l="1"/>
  <c r="F7" i="3"/>
  <c r="E7" i="3" s="1"/>
  <c r="C6" i="9"/>
  <c r="C9" i="9" s="1"/>
  <c r="D11" i="9" l="1"/>
  <c r="E11" i="9"/>
  <c r="E18" i="9" s="1"/>
  <c r="D18" i="9" l="1"/>
  <c r="C18" i="9" s="1"/>
  <c r="E13" i="9" l="1"/>
  <c r="E20" i="9" s="1"/>
  <c r="H13" i="9"/>
  <c r="H20" i="9" s="1"/>
  <c r="F13" i="9" l="1"/>
  <c r="F20" i="9" s="1"/>
  <c r="C11" i="9"/>
  <c r="G13" i="9"/>
  <c r="G20" i="9" s="1"/>
  <c r="C12" i="9"/>
  <c r="D19" i="9"/>
  <c r="C19" i="9" s="1"/>
  <c r="D13" i="9"/>
  <c r="D20" i="9" s="1"/>
  <c r="C20" i="9" l="1"/>
  <c r="C13" i="9"/>
</calcChain>
</file>

<file path=xl/sharedStrings.xml><?xml version="1.0" encoding="utf-8"?>
<sst xmlns="http://schemas.openxmlformats.org/spreadsheetml/2006/main" count="521" uniqueCount="168">
  <si>
    <t xml:space="preserve"> «Приложение  1</t>
  </si>
  <si>
    <t xml:space="preserve">к муниципальной программе городского округа   </t>
  </si>
  <si>
    <t xml:space="preserve">Фрязино Московской области «Образование»  на 2020 - 2024 годы» </t>
  </si>
  <si>
    <t>Паспорт подпрограммы I «Дошкольное образование» муниципальной программы городского округа Фрязино Московской области «Образование»  (далее – муниципальная подпрограмма)</t>
  </si>
  <si>
    <t xml:space="preserve">Муниципальный заказчик подпрограммы </t>
  </si>
  <si>
    <t>Управление образования администрации городского округа  Фрязино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</si>
  <si>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</si>
  <si>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</si>
  <si>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Источник финансирования</t>
  </si>
  <si>
    <t>Расходы (тыс. рублей)</t>
  </si>
  <si>
    <t>Всего</t>
  </si>
  <si>
    <t>2020 год</t>
  </si>
  <si>
    <t>2021 год</t>
  </si>
  <si>
    <t>2022 год</t>
  </si>
  <si>
    <t>2023 год</t>
  </si>
  <si>
    <t>2024 год</t>
  </si>
  <si>
    <t>Всего, в том числе :</t>
  </si>
  <si>
    <t>Средства бюджета Московской области</t>
  </si>
  <si>
    <t>Средства бюджета города Фрязино</t>
  </si>
  <si>
    <t xml:space="preserve">                                 « Приложение к подпрограмме I</t>
  </si>
  <si>
    <t xml:space="preserve"> «Дошкольное образование» муниципальной программы городского округа Фрязино Московской области «Образование» на 2020 - 2024 годы» </t>
  </si>
  <si>
    <t>Перечень мероприятий подпрограммы I «Дошкольное образование»  муниципальной программы городского округа Фрязино Московской области «Образование» (далее – подпрограмма)</t>
  </si>
  <si>
    <t>№               п/п</t>
  </si>
  <si>
    <t>Мероприятия по реализации подпрограммы</t>
  </si>
  <si>
    <t>Срок исполнения мероприятия</t>
  </si>
  <si>
    <t>Источники финансового обеспечения</t>
  </si>
  <si>
    <t>Объем финансирования мероприятия в году предшествующему году начала реализации программы (тыс. руб.)</t>
  </si>
  <si>
    <t>Всего                  (тыс. руб.)</t>
  </si>
  <si>
    <t>Объем финансового обеспечения по годам,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</si>
  <si>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</si>
  <si>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</si>
  <si>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</si>
  <si>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Основное мероприятие 01.                   Проведение капитального ремонта объектов дошкольного образования</t>
  </si>
  <si>
    <t>2020 - 2024 годы</t>
  </si>
  <si>
    <t>Итого, в том числе по годам:</t>
  </si>
  <si>
    <t>Управление образования и подведомственные учреждения</t>
  </si>
  <si>
    <t>Проведен капитальный ремонт объектов дошкольного образования</t>
  </si>
  <si>
    <t>1.1.</t>
  </si>
  <si>
    <t>1.2.</t>
  </si>
  <si>
    <t>1.3.</t>
  </si>
  <si>
    <t>2.</t>
  </si>
  <si>
    <t>Основное мероприятие 02. Финансовое обеспечение реализации прав граждан на получение общедоступного и бесплатного дошкольного образования</t>
  </si>
  <si>
    <t>Итого</t>
  </si>
  <si>
    <t>2.1.</t>
  </si>
  <si>
    <t>2.2.</t>
  </si>
  <si>
    <t>Управление образования, Администрация детского сада "IMBAMBINI"</t>
  </si>
  <si>
    <t>Реализация государственного образовательного  стандарта дошкольного образования</t>
  </si>
  <si>
    <t>2.3.</t>
  </si>
  <si>
    <t>2021 - 2024 годы</t>
  </si>
  <si>
    <t>2.4.</t>
  </si>
  <si>
    <t>2.5.</t>
  </si>
  <si>
    <t>«Приложение  2
      к муниципальной программе городского округа Фрязино Московской области «Образование» на 2020 - 2024 годы»</t>
  </si>
  <si>
    <t>Паспорт подпрограммы II «Общее образование» муниципальной программы городского округа Фрязино Московской области «Образование»  (далее – подпрограмма)</t>
  </si>
  <si>
    <t>Источники финансового обеспечения подпрограммы по годам реализации и главным распорядителям бюджетных средств, в том числе по годам:</t>
  </si>
  <si>
    <t>Источник финансового обеспечения</t>
  </si>
  <si>
    <t>всего</t>
  </si>
  <si>
    <t>Всего в том числе:</t>
  </si>
  <si>
    <t>Средства федерального бюджета</t>
  </si>
  <si>
    <t>Внебюджетные источники</t>
  </si>
  <si>
    <t xml:space="preserve">                                                     «Приложение к подпрограмме II</t>
  </si>
  <si>
    <t xml:space="preserve"> «Общее образование» муниципальной программы городского округа Фрязино Московской области «Образование» на 2020 -2024 годы»</t>
  </si>
  <si>
    <t>Перечень мероприятий подпрограммы II «Общее образование» муниципальной программы городского округа Фрязино Московской области «Образование»    (далее - подпрограмма)</t>
  </si>
  <si>
    <t>№                  п/п</t>
  </si>
  <si>
    <t>Всего                       (тыс. руб.)</t>
  </si>
  <si>
    <t>Объемы финансового обеспечения по годам   (тыс. руб.)</t>
  </si>
  <si>
    <t>Основное мероприятие 01. Финансовое обеспечение деятельности образовательных организаций</t>
  </si>
  <si>
    <t>Реализация моделей сопровождения введения федеральных государственных образовательных стандартов начального, основного общего образования</t>
  </si>
  <si>
    <t xml:space="preserve">Средства федерального бюджета </t>
  </si>
  <si>
    <t>1.4.</t>
  </si>
  <si>
    <t>2020-2024 годы</t>
  </si>
  <si>
    <t>Основное мероприятие 03. 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</t>
  </si>
  <si>
    <t>Выполнение условий для обеспечения обучающихся общеобразовательных организаций качественным горячим питанием</t>
  </si>
  <si>
    <t>Повышение доступности образования для некоторых категорий обучающихся</t>
  </si>
  <si>
    <t>2.6.</t>
  </si>
  <si>
    <t>3.</t>
  </si>
  <si>
    <t>Основное мероприятие 05.  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</t>
  </si>
  <si>
    <t>3.1.</t>
  </si>
  <si>
    <t xml:space="preserve">                                        «Приложение  3
к муниципальной программе городского округа Фрязино Московской области «Образование» на 2020 - 2024 годы»      </t>
  </si>
  <si>
    <t>Паспорт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                                                                                                                     «Образование» на 2020 - 2024 годы (далее – подпрограмма)</t>
  </si>
  <si>
    <t>Муниципальный заказчик подпрограммы муниципальной программы</t>
  </si>
  <si>
    <t xml:space="preserve">Управление образования администрации городского округа  Фрязино (далее – Управление образования)
Управление культуры, физкультуры и спорта (далее – Управление КФКиС) </t>
  </si>
  <si>
    <t xml:space="preserve">Источники финансирования подпрограммы по годам реализации и главным распорядителям  бюджетных средств, в том числе по годам </t>
  </si>
  <si>
    <t>Главный распорядитель бюджета средств</t>
  </si>
  <si>
    <t xml:space="preserve">Расходы  (тыс. рублей) </t>
  </si>
  <si>
    <t>Всего по подпрограмме</t>
  </si>
  <si>
    <t xml:space="preserve">Управление образования администрации городского округа Фрязино </t>
  </si>
  <si>
    <t>Управление культуры, спорта и молодежной политики администрации городского округа  Фрязино</t>
  </si>
  <si>
    <t>«Приложение к подпрограмме III</t>
  </si>
  <si>
    <t xml:space="preserve">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«Образование»  </t>
  </si>
  <si>
    <t>Перечень мероприятий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«Образование»  (далее – подпрограмма)</t>
  </si>
  <si>
    <t>Всего, тыс. руб</t>
  </si>
  <si>
    <t>Объемы  финансового обеспечения по годам  (тыс. руб.)</t>
  </si>
  <si>
    <t>Ответственный за выполнение</t>
  </si>
  <si>
    <t>Основное мероприятие 02. 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</t>
  </si>
  <si>
    <t>Управление образования и подведомственные учреждения,Управление КС и М, подведомственные учреждения</t>
  </si>
  <si>
    <t>Управление КС и М, подведомственные учреждения</t>
  </si>
  <si>
    <r>
      <rPr>
        <sz val="12"/>
        <color rgb="FF000000"/>
        <rFont val="Times New Roman"/>
        <family val="1"/>
        <charset val="204"/>
      </rPr>
      <t>2.</t>
    </r>
  </si>
  <si>
    <t>Основное мероприятие 03. Финансовое обеспечение оказания услуг (выполнения работ) организациями  дополнительного образования</t>
  </si>
  <si>
    <t>Основное мероприятие 06. Обеспечение функционирования модели персонифицированного финансирования дополнительного образования детей</t>
  </si>
  <si>
    <t>4.</t>
  </si>
  <si>
    <t>Федеральный проект  Е4  «Цифровая образовательная среда»</t>
  </si>
  <si>
    <t>4.1.</t>
  </si>
  <si>
    <t xml:space="preserve">            к постановлению Главы городского округа Фрязино</t>
  </si>
  <si>
    <r>
      <t xml:space="preserve">                                                   </t>
    </r>
    <r>
      <rPr>
        <sz val="14"/>
        <color rgb="FF000000"/>
        <rFont val="Arial"/>
        <family val="2"/>
        <charset val="204"/>
      </rPr>
      <t>«</t>
    </r>
    <r>
      <rPr>
        <sz val="14"/>
        <color rgb="FF000000"/>
        <rFont val="Times New Roman"/>
        <family val="1"/>
        <charset val="204"/>
      </rPr>
      <t>Приложение  4</t>
    </r>
    <r>
      <rPr>
        <sz val="11"/>
        <color rgb="FF000000"/>
        <rFont val="Calibri"/>
        <family val="2"/>
        <charset val="204"/>
      </rPr>
      <t xml:space="preserve">
</t>
    </r>
    <r>
      <rPr>
        <sz val="14"/>
        <color rgb="FF000000"/>
        <rFont val="Times New Roman"/>
        <family val="1"/>
        <charset val="204"/>
      </rPr>
      <t>к муниципальной программе городского округа Фрязино Московской области «Образование» на 2020- 2024 годы»</t>
    </r>
  </si>
  <si>
    <t>Паспорт подпрограммы V «Обеспечивающая подпрограмма» (далее – подпрограмма)</t>
  </si>
  <si>
    <t>Управление образования администрации городского округа Фрязино</t>
  </si>
  <si>
    <t>Управление образования администрации города Фрязино</t>
  </si>
  <si>
    <t>Средства  бюджета Московской области</t>
  </si>
  <si>
    <t xml:space="preserve">                          Приложение 9</t>
  </si>
  <si>
    <t xml:space="preserve">                   «Приложение  5
к подпрограмме V «Обеспечивающая подпрограмма» муниципальной программы «Образование»   </t>
  </si>
  <si>
    <t xml:space="preserve">Перечень мероприятий подпрограммы V «Обеспечивающая подпрограмма» </t>
  </si>
  <si>
    <t>№                   п/п</t>
  </si>
  <si>
    <t>Всего              (тыс. руб.)</t>
  </si>
  <si>
    <t>Объемы финансового обеспечения по годам (тыс. руб.)</t>
  </si>
  <si>
    <t>Основное мероприятие 01.  Создание условий для реализации полномочий органов местного самоуправления</t>
  </si>
  <si>
    <t>Итого, в том числе по годам</t>
  </si>
  <si>
    <t>Управление образования</t>
  </si>
  <si>
    <t>фед</t>
  </si>
  <si>
    <t>сады</t>
  </si>
  <si>
    <t>обл</t>
  </si>
  <si>
    <t>мест</t>
  </si>
  <si>
    <t>школы</t>
  </si>
  <si>
    <t>внеш</t>
  </si>
  <si>
    <t>аппарат</t>
  </si>
  <si>
    <t>итого</t>
  </si>
  <si>
    <t>Мероприятие 01.01                                                        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</si>
  <si>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01.03                               Расходы на обеспечение деятельности (оказание услуг) муниципальных учреждений- общеобразовательные организации</t>
  </si>
  <si>
    <t>Мероприятие 01.04                                   Укрепление материально-технической базы и проведение текущего ремонта образовательных организаций</t>
  </si>
  <si>
    <t>Мероприятие 01.09                                 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</si>
  <si>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Мероприятие 03.02                                    Обеспечение переданного государственного полномочия Московской области по созданию комиссий по делам несовершеннолетних и защите их прав  муниципальных образований Московской области</t>
  </si>
  <si>
    <t>Мероприятие 03.04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</si>
  <si>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Мероприятие 03.05                               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</si>
  <si>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Мероприятие 03.08          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</si>
  <si>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Мероприятие 03.09              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</si>
  <si>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Мероприятие 03.010                             Организация питания обучающихся, получающих основное и среднее общее образование, и отдельные категории обучающихся, получающих начальное общее образование в муниципальных и частных организациях в Московской области</t>
  </si>
  <si>
    <t>Мероприятие 05.01                                 Расходы на обеспечение деятельности (оказание услуг) муниципальных учреждений- общеобразовательные организации</t>
  </si>
  <si>
    <t>Мероприятие 02.01                      Стипендии в области образования, культуры и искусства (юные дарования, одаренные дети)</t>
  </si>
  <si>
    <t>Мероприятие 03.01                        Расходы на обеспечение деятельности (оказание услуг) муниципальных учреждений - организации дополнительного образования</t>
  </si>
  <si>
    <t>Мероприятие 03.02                             Укрепление материально-технической базы и проведение текущего ремонта в учреждениях дополнительного образования</t>
  </si>
  <si>
    <t>Мероприятие 06.01                      Внедрение и обеспечение функционирования модели персонифицированного финансирования дополнительного образования детей</t>
  </si>
  <si>
    <t>Мероприятие Е4.02                       Создание центров цифрового образования детей</t>
  </si>
  <si>
    <t xml:space="preserve">Мероприятие 01.02                                    Закупка оборудования для дошкольных 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 </t>
  </si>
  <si>
    <t>Мероприятие 01.03                                     Проведение капитального ремонта и (или) оснащение оборудованием  муниципальных дошкольных образовательных организаций в Московской области</t>
  </si>
  <si>
    <t>Мероприятие 01.04            Мероприятия по проведению капитального ремонта в муниципальных дошкольных образовательных организациях в Московской области</t>
  </si>
  <si>
    <t>Мероприятие 02.02                 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</si>
  <si>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02.03                                     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</si>
  <si>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02.04                                     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</si>
  <si>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Мероприятие 02.05                                     Расходы на обеспечение деятельности (оказание услуг) муниципальных учреждений - дошкольные образовательные организации</t>
  </si>
  <si>
    <t>Мероприятие 02.06                                    Укрепление материально-технической базы и проведение текущего ремонта учреждений дошкольного образования</t>
  </si>
  <si>
    <t>Мероприятие 01.01                      Обеспечение деятельности муниципальных органов- учреждения в сфере образования</t>
  </si>
  <si>
    <t>Мероприятие 01.03                      Мероприятия в сфере образования</t>
  </si>
  <si>
    <t>фед.</t>
  </si>
  <si>
    <t xml:space="preserve">                          Приложение 8</t>
  </si>
  <si>
    <t xml:space="preserve">от                      № </t>
  </si>
  <si>
    <t xml:space="preserve">от                             № </t>
  </si>
  <si>
    <t xml:space="preserve"> </t>
  </si>
  <si>
    <t>Средства бюджета городского округа Фрязино</t>
  </si>
  <si>
    <t>».</t>
  </si>
  <si>
    <t>Мероприятие 01.12. Мероприятия по проведению капитального ремонта в муниципальных общеобразовательных организациях в Московской области</t>
  </si>
  <si>
    <t>1.5</t>
  </si>
  <si>
    <t>Проведен капитальный ремонт в муниципальных дошкольных организациях</t>
  </si>
  <si>
    <t>Основное мероприятие Е1. Федеральный проект "Современая школа"</t>
  </si>
  <si>
    <t>Мероприятие Е1.03 Проведение работ по капитальному ремонту зданий муниципальных образовательных организаций</t>
  </si>
  <si>
    <t>4.2.</t>
  </si>
  <si>
    <t>Мероприятие Е1.04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</si>
  <si>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Администрация городского округа Фрязино</t>
  </si>
  <si>
    <t>Управление образования и подведомственные учреждения, Администрация г.о. Фрязино</t>
  </si>
  <si>
    <t>Администрация  городского округа Фрязино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</si>
</sst>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\-mmm"/>
  </numFmts>
  <fonts count="18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27"/>
    <xf numFmtId="0" fontId="15" fillId="0" borderId="27"/>
    <xf numFmtId="0" fontId="16" fillId="0" borderId="27"/>
    <xf numFmtId="0" fontId="16" fillId="0" borderId="27"/>
    <xf numFmtId="0" fontId="16" fillId="0" borderId="27"/>
  </cellStyleXfs>
  <cellXfs count="459">
    <xf numFmtId="0" fontId="0" fillId="0" borderId="0" xfId="0"/>
    <xf numFmtId="0" fontId="1" fillId="0" borderId="1" xfId="0" applyNumberFormat="1" applyFont="1" applyBorder="1"/>
    <xf numFmtId="0" fontId="2" fillId="0" borderId="1" xfId="0" applyNumberFormat="1" applyFont="1" applyBorder="1"/>
    <xf numFmtId="0" fontId="2" fillId="0" borderId="1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right"/>
    </xf>
    <xf numFmtId="0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0" fontId="5" fillId="0" borderId="1" xfId="0" applyNumberFormat="1" applyFont="1" applyBorder="1"/>
    <xf numFmtId="0" fontId="0" fillId="0" borderId="1" xfId="0" applyFont="1" applyBorder="1"/>
    <xf numFmtId="0" fontId="3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1" xfId="0" applyNumberFormat="1" applyFont="1" applyBorder="1"/>
    <xf numFmtId="0" fontId="3" fillId="0" borderId="12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top" wrapText="1"/>
    </xf>
    <xf numFmtId="4" fontId="7" fillId="0" borderId="7" xfId="0" applyNumberFormat="1" applyFont="1" applyBorder="1" applyAlignment="1">
      <alignment horizontal="center" vertical="top" wrapText="1"/>
    </xf>
    <xf numFmtId="0" fontId="0" fillId="0" borderId="1" xfId="0" applyNumberFormat="1" applyFont="1" applyBorder="1"/>
    <xf numFmtId="0" fontId="3" fillId="0" borderId="18" xfId="0" applyNumberFormat="1" applyFont="1" applyBorder="1" applyAlignment="1">
      <alignment vertical="top"/>
    </xf>
    <xf numFmtId="0" fontId="3" fillId="0" borderId="19" xfId="0" applyNumberFormat="1" applyFont="1" applyBorder="1" applyAlignment="1">
      <alignment vertical="top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vertical="top" wrapText="1"/>
    </xf>
    <xf numFmtId="0" fontId="3" fillId="0" borderId="19" xfId="0" applyNumberFormat="1" applyFont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wrapText="1"/>
    </xf>
    <xf numFmtId="0" fontId="4" fillId="0" borderId="7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1" fillId="0" borderId="7" xfId="0" applyNumberFormat="1" applyFont="1" applyBorder="1"/>
    <xf numFmtId="0" fontId="1" fillId="0" borderId="1" xfId="0" applyNumberFormat="1" applyFont="1" applyBorder="1" applyAlignment="1">
      <alignment horizontal="center" vertical="top"/>
    </xf>
    <xf numFmtId="0" fontId="3" fillId="0" borderId="19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top"/>
    </xf>
    <xf numFmtId="0" fontId="7" fillId="0" borderId="7" xfId="0" applyNumberFormat="1" applyFont="1" applyBorder="1" applyAlignment="1">
      <alignment horizontal="center" vertical="top" wrapText="1"/>
    </xf>
    <xf numFmtId="165" fontId="4" fillId="0" borderId="7" xfId="0" applyNumberFormat="1" applyFont="1" applyBorder="1" applyAlignment="1">
      <alignment horizontal="center" vertical="top" wrapText="1"/>
    </xf>
    <xf numFmtId="165" fontId="4" fillId="0" borderId="12" xfId="0" applyNumberFormat="1" applyFont="1" applyBorder="1" applyAlignment="1">
      <alignment horizontal="center" vertical="top" wrapText="1"/>
    </xf>
    <xf numFmtId="0" fontId="4" fillId="0" borderId="12" xfId="0" applyNumberFormat="1" applyFont="1" applyBorder="1" applyAlignment="1">
      <alignment horizontal="center" vertical="top" wrapText="1"/>
    </xf>
    <xf numFmtId="0" fontId="4" fillId="0" borderId="4" xfId="0" applyNumberFormat="1" applyFont="1" applyBorder="1" applyAlignment="1">
      <alignment vertical="top" wrapText="1"/>
    </xf>
    <xf numFmtId="0" fontId="0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left" vertical="top"/>
    </xf>
    <xf numFmtId="0" fontId="9" fillId="0" borderId="18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30" xfId="0" applyNumberFormat="1" applyFont="1" applyBorder="1" applyAlignment="1">
      <alignment vertical="top" wrapText="1"/>
    </xf>
    <xf numFmtId="4" fontId="9" fillId="0" borderId="7" xfId="0" applyNumberFormat="1" applyFont="1" applyBorder="1" applyAlignment="1">
      <alignment horizontal="center" vertical="top" wrapText="1"/>
    </xf>
    <xf numFmtId="4" fontId="9" fillId="0" borderId="15" xfId="0" applyNumberFormat="1" applyFont="1" applyBorder="1" applyAlignment="1">
      <alignment horizontal="center" vertical="top" wrapText="1"/>
    </xf>
    <xf numFmtId="0" fontId="9" fillId="0" borderId="19" xfId="0" applyNumberFormat="1" applyFont="1" applyBorder="1" applyAlignment="1">
      <alignment horizontal="left" vertical="top" wrapText="1"/>
    </xf>
    <xf numFmtId="4" fontId="9" fillId="0" borderId="12" xfId="0" applyNumberFormat="1" applyFont="1" applyBorder="1" applyAlignment="1">
      <alignment horizontal="center" vertical="top" wrapText="1"/>
    </xf>
    <xf numFmtId="0" fontId="9" fillId="0" borderId="14" xfId="0" applyNumberFormat="1" applyFont="1" applyBorder="1" applyAlignment="1">
      <alignment horizontal="left" vertical="top" wrapText="1"/>
    </xf>
    <xf numFmtId="4" fontId="9" fillId="0" borderId="8" xfId="0" applyNumberFormat="1" applyFont="1" applyBorder="1" applyAlignment="1">
      <alignment horizontal="center" vertical="top" wrapText="1"/>
    </xf>
    <xf numFmtId="0" fontId="10" fillId="0" borderId="1" xfId="0" applyNumberFormat="1" applyFont="1" applyBorder="1"/>
    <xf numFmtId="0" fontId="4" fillId="0" borderId="13" xfId="0" applyNumberFormat="1" applyFont="1" applyBorder="1" applyAlignment="1">
      <alignment horizontal="left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19" xfId="0" applyNumberFormat="1" applyFont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18" xfId="0" applyNumberFormat="1" applyFont="1" applyBorder="1" applyAlignment="1">
      <alignment horizontal="left" vertical="top" wrapText="1"/>
    </xf>
    <xf numFmtId="4" fontId="4" fillId="0" borderId="12" xfId="0" applyNumberFormat="1" applyFont="1" applyBorder="1" applyAlignment="1">
      <alignment horizontal="center" vertical="top" wrapText="1"/>
    </xf>
    <xf numFmtId="0" fontId="4" fillId="0" borderId="22" xfId="0" applyNumberFormat="1" applyFont="1" applyBorder="1" applyAlignment="1">
      <alignment horizontal="left" vertical="top" wrapText="1"/>
    </xf>
    <xf numFmtId="0" fontId="4" fillId="0" borderId="4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/>
    <xf numFmtId="0" fontId="11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4" fontId="12" fillId="0" borderId="1" xfId="0" applyNumberFormat="1" applyFont="1" applyBorder="1"/>
    <xf numFmtId="4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left" vertical="top" wrapText="1"/>
    </xf>
    <xf numFmtId="4" fontId="7" fillId="0" borderId="7" xfId="0" applyNumberFormat="1" applyFont="1" applyFill="1" applyBorder="1" applyAlignment="1">
      <alignment horizontal="center" vertical="top" wrapText="1"/>
    </xf>
    <xf numFmtId="4" fontId="7" fillId="0" borderId="28" xfId="0" applyNumberFormat="1" applyFont="1" applyBorder="1" applyAlignment="1">
      <alignment horizontal="center" vertical="top" wrapText="1"/>
    </xf>
    <xf numFmtId="0" fontId="1" fillId="0" borderId="1" xfId="0" applyNumberFormat="1" applyFont="1" applyFill="1" applyBorder="1"/>
    <xf numFmtId="0" fontId="3" fillId="0" borderId="7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horizontal="center" vertical="top" wrapText="1"/>
    </xf>
    <xf numFmtId="4" fontId="7" fillId="0" borderId="14" xfId="0" applyNumberFormat="1" applyFont="1" applyFill="1" applyBorder="1" applyAlignment="1">
      <alignment horizontal="center" vertical="top" wrapText="1"/>
    </xf>
    <xf numFmtId="4" fontId="7" fillId="0" borderId="12" xfId="0" applyNumberFormat="1" applyFont="1" applyFill="1" applyBorder="1" applyAlignment="1">
      <alignment horizontal="center" vertical="top" wrapText="1"/>
    </xf>
    <xf numFmtId="4" fontId="7" fillId="0" borderId="2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/>
    <xf numFmtId="0" fontId="4" fillId="0" borderId="7" xfId="0" applyNumberFormat="1" applyFont="1" applyFill="1" applyBorder="1" applyAlignment="1">
      <alignment horizontal="center" wrapText="1"/>
    </xf>
    <xf numFmtId="4" fontId="7" fillId="0" borderId="7" xfId="0" applyNumberFormat="1" applyFont="1" applyFill="1" applyBorder="1" applyAlignment="1">
      <alignment horizontal="center" vertical="top"/>
    </xf>
    <xf numFmtId="0" fontId="0" fillId="0" borderId="1" xfId="0" applyNumberFormat="1" applyBorder="1" applyAlignment="1">
      <alignment horizontal="right"/>
    </xf>
    <xf numFmtId="0" fontId="5" fillId="0" borderId="1" xfId="0" applyNumberFormat="1" applyFont="1" applyBorder="1" applyAlignment="1">
      <alignment horizontal="right"/>
    </xf>
    <xf numFmtId="0" fontId="4" fillId="0" borderId="7" xfId="0" applyNumberFormat="1" applyFont="1" applyBorder="1" applyAlignment="1">
      <alignment vertical="top" wrapText="1"/>
    </xf>
    <xf numFmtId="0" fontId="0" fillId="0" borderId="27" xfId="0" applyNumberFormat="1" applyFont="1" applyBorder="1"/>
    <xf numFmtId="4" fontId="7" fillId="0" borderId="51" xfId="0" applyNumberFormat="1" applyFont="1" applyFill="1" applyBorder="1" applyAlignment="1">
      <alignment horizontal="center" vertical="top"/>
    </xf>
    <xf numFmtId="0" fontId="1" fillId="0" borderId="27" xfId="1" applyNumberFormat="1" applyFont="1" applyBorder="1"/>
    <xf numFmtId="0" fontId="0" fillId="0" borderId="27" xfId="1" applyFont="1"/>
    <xf numFmtId="0" fontId="2" fillId="0" borderId="27" xfId="1" applyNumberFormat="1" applyFont="1" applyBorder="1" applyAlignment="1">
      <alignment vertical="top" wrapText="1"/>
    </xf>
    <xf numFmtId="0" fontId="8" fillId="0" borderId="18" xfId="1" applyNumberFormat="1" applyFont="1" applyBorder="1" applyAlignment="1">
      <alignment vertical="top" wrapText="1"/>
    </xf>
    <xf numFmtId="0" fontId="8" fillId="0" borderId="27" xfId="1" applyNumberFormat="1" applyFont="1" applyBorder="1" applyAlignment="1">
      <alignment vertical="top" wrapText="1"/>
    </xf>
    <xf numFmtId="0" fontId="3" fillId="0" borderId="27" xfId="1" applyNumberFormat="1" applyFont="1" applyBorder="1" applyAlignment="1">
      <alignment vertical="top" wrapText="1"/>
    </xf>
    <xf numFmtId="2" fontId="3" fillId="0" borderId="7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28" xfId="1" applyNumberFormat="1" applyFont="1" applyBorder="1" applyAlignment="1">
      <alignment horizontal="center" vertical="center" wrapText="1"/>
    </xf>
    <xf numFmtId="0" fontId="3" fillId="0" borderId="27" xfId="1" applyNumberFormat="1" applyFont="1" applyBorder="1"/>
    <xf numFmtId="0" fontId="3" fillId="0" borderId="7" xfId="1" applyNumberFormat="1" applyFont="1" applyBorder="1" applyAlignment="1">
      <alignment vertical="top" wrapText="1"/>
    </xf>
    <xf numFmtId="164" fontId="3" fillId="0" borderId="27" xfId="1" applyNumberFormat="1" applyFont="1" applyBorder="1"/>
    <xf numFmtId="0" fontId="4" fillId="0" borderId="7" xfId="1" applyNumberFormat="1" applyFont="1" applyBorder="1" applyAlignment="1">
      <alignment vertical="top" wrapText="1"/>
    </xf>
    <xf numFmtId="0" fontId="3" fillId="0" borderId="34" xfId="1" applyNumberFormat="1" applyFont="1" applyBorder="1" applyAlignment="1">
      <alignment horizontal="left" vertical="top" wrapText="1"/>
    </xf>
    <xf numFmtId="0" fontId="3" fillId="0" borderId="28" xfId="1" applyNumberFormat="1" applyFont="1" applyBorder="1" applyAlignment="1">
      <alignment horizontal="left" vertical="top" wrapText="1"/>
    </xf>
    <xf numFmtId="0" fontId="3" fillId="0" borderId="38" xfId="1" applyNumberFormat="1" applyFont="1" applyBorder="1" applyAlignment="1">
      <alignment horizontal="left" vertical="top" wrapText="1"/>
    </xf>
    <xf numFmtId="4" fontId="3" fillId="0" borderId="7" xfId="1" applyNumberFormat="1" applyFont="1" applyBorder="1" applyAlignment="1">
      <alignment horizontal="center" vertical="center" wrapText="1"/>
    </xf>
    <xf numFmtId="4" fontId="3" fillId="0" borderId="7" xfId="1" applyNumberFormat="1" applyFont="1" applyBorder="1" applyAlignment="1">
      <alignment horizontal="center" vertical="center"/>
    </xf>
    <xf numFmtId="0" fontId="3" fillId="0" borderId="41" xfId="1" applyNumberFormat="1" applyFont="1" applyBorder="1" applyAlignment="1">
      <alignment horizontal="left" vertical="top" wrapText="1"/>
    </xf>
    <xf numFmtId="2" fontId="0" fillId="0" borderId="27" xfId="1" applyNumberFormat="1" applyFont="1" applyBorder="1"/>
    <xf numFmtId="0" fontId="3" fillId="0" borderId="7" xfId="1" applyNumberFormat="1" applyFont="1" applyBorder="1" applyAlignment="1">
      <alignment horizontal="left" vertical="top" wrapText="1"/>
    </xf>
    <xf numFmtId="0" fontId="5" fillId="0" borderId="27" xfId="1" applyNumberFormat="1" applyFont="1" applyBorder="1" applyAlignment="1">
      <alignment horizontal="right"/>
    </xf>
    <xf numFmtId="0" fontId="0" fillId="0" borderId="27" xfId="1" applyNumberFormat="1" applyFont="1" applyBorder="1" applyAlignment="1">
      <alignment horizontal="right"/>
    </xf>
    <xf numFmtId="0" fontId="0" fillId="0" borderId="27" xfId="3" applyFont="1"/>
    <xf numFmtId="0" fontId="9" fillId="0" borderId="18" xfId="3" applyNumberFormat="1" applyFont="1" applyBorder="1" applyAlignment="1">
      <alignment vertical="top" wrapText="1"/>
    </xf>
    <xf numFmtId="0" fontId="9" fillId="0" borderId="7" xfId="3" applyNumberFormat="1" applyFont="1" applyBorder="1" applyAlignment="1">
      <alignment horizontal="center" vertical="center" wrapText="1"/>
    </xf>
    <xf numFmtId="0" fontId="3" fillId="0" borderId="7" xfId="3" applyNumberFormat="1" applyFont="1" applyBorder="1" applyAlignment="1">
      <alignment horizontal="center" vertical="center" wrapText="1"/>
    </xf>
    <xf numFmtId="0" fontId="3" fillId="0" borderId="28" xfId="3" applyNumberFormat="1" applyFont="1" applyBorder="1" applyAlignment="1">
      <alignment horizontal="center" vertical="center" wrapText="1"/>
    </xf>
    <xf numFmtId="0" fontId="9" fillId="0" borderId="34" xfId="3" applyNumberFormat="1" applyFont="1" applyBorder="1" applyAlignment="1">
      <alignment vertical="top" wrapText="1"/>
    </xf>
    <xf numFmtId="4" fontId="9" fillId="0" borderId="7" xfId="3" applyNumberFormat="1" applyFont="1" applyBorder="1" applyAlignment="1">
      <alignment horizontal="center" vertical="top" wrapText="1"/>
    </xf>
    <xf numFmtId="4" fontId="9" fillId="0" borderId="15" xfId="3" applyNumberFormat="1" applyFont="1" applyBorder="1" applyAlignment="1">
      <alignment horizontal="center" vertical="top" wrapText="1"/>
    </xf>
    <xf numFmtId="0" fontId="9" fillId="0" borderId="38" xfId="3" applyNumberFormat="1" applyFont="1" applyBorder="1" applyAlignment="1">
      <alignment horizontal="left" vertical="top" wrapText="1"/>
    </xf>
    <xf numFmtId="4" fontId="9" fillId="0" borderId="12" xfId="3" applyNumberFormat="1" applyFont="1" applyBorder="1" applyAlignment="1">
      <alignment horizontal="center" vertical="top" wrapText="1"/>
    </xf>
    <xf numFmtId="0" fontId="9" fillId="0" borderId="28" xfId="3" applyNumberFormat="1" applyFont="1" applyBorder="1" applyAlignment="1">
      <alignment horizontal="left" vertical="top" wrapText="1"/>
    </xf>
    <xf numFmtId="4" fontId="9" fillId="0" borderId="8" xfId="3" applyNumberFormat="1" applyFont="1" applyBorder="1" applyAlignment="1">
      <alignment horizontal="center" vertical="top" wrapText="1"/>
    </xf>
    <xf numFmtId="0" fontId="0" fillId="0" borderId="27" xfId="5" applyFont="1"/>
    <xf numFmtId="0" fontId="0" fillId="0" borderId="27" xfId="5" applyNumberFormat="1" applyFont="1" applyBorder="1"/>
    <xf numFmtId="0" fontId="10" fillId="0" borderId="27" xfId="5" applyNumberFormat="1" applyFont="1" applyBorder="1"/>
    <xf numFmtId="0" fontId="3" fillId="0" borderId="7" xfId="5" applyNumberFormat="1" applyFont="1" applyBorder="1" applyAlignment="1">
      <alignment horizontal="center" vertical="center" wrapText="1"/>
    </xf>
    <xf numFmtId="0" fontId="3" fillId="0" borderId="28" xfId="5" applyNumberFormat="1" applyFont="1" applyBorder="1" applyAlignment="1">
      <alignment horizontal="center" vertical="center" wrapText="1"/>
    </xf>
    <xf numFmtId="0" fontId="4" fillId="0" borderId="7" xfId="5" applyNumberFormat="1" applyFont="1" applyBorder="1" applyAlignment="1">
      <alignment horizontal="center" vertical="center" wrapText="1"/>
    </xf>
    <xf numFmtId="0" fontId="4" fillId="0" borderId="8" xfId="5" applyNumberFormat="1" applyFont="1" applyBorder="1" applyAlignment="1">
      <alignment horizontal="center" vertical="center" wrapText="1"/>
    </xf>
    <xf numFmtId="0" fontId="4" fillId="0" borderId="43" xfId="5" applyNumberFormat="1" applyFont="1" applyBorder="1" applyAlignment="1">
      <alignment horizontal="left" vertical="top" wrapText="1"/>
    </xf>
    <xf numFmtId="4" fontId="4" fillId="0" borderId="7" xfId="5" applyNumberFormat="1" applyFont="1" applyBorder="1" applyAlignment="1">
      <alignment horizontal="center" vertical="top" wrapText="1"/>
    </xf>
    <xf numFmtId="4" fontId="4" fillId="0" borderId="38" xfId="5" applyNumberFormat="1" applyFont="1" applyBorder="1" applyAlignment="1">
      <alignment horizontal="center" vertical="top" wrapText="1"/>
    </xf>
    <xf numFmtId="4" fontId="4" fillId="0" borderId="8" xfId="5" applyNumberFormat="1" applyFont="1" applyBorder="1" applyAlignment="1">
      <alignment horizontal="center" vertical="top" wrapText="1"/>
    </xf>
    <xf numFmtId="0" fontId="4" fillId="0" borderId="18" xfId="5" applyNumberFormat="1" applyFont="1" applyBorder="1" applyAlignment="1">
      <alignment horizontal="left" vertical="top" wrapText="1"/>
    </xf>
    <xf numFmtId="0" fontId="4" fillId="0" borderId="7" xfId="5" applyNumberFormat="1" applyFont="1" applyBorder="1" applyAlignment="1">
      <alignment horizontal="left" vertical="top" wrapText="1"/>
    </xf>
    <xf numFmtId="4" fontId="4" fillId="0" borderId="12" xfId="5" applyNumberFormat="1" applyFont="1" applyBorder="1" applyAlignment="1">
      <alignment horizontal="center" vertical="top" wrapText="1"/>
    </xf>
    <xf numFmtId="0" fontId="4" fillId="0" borderId="42" xfId="5" applyNumberFormat="1" applyFont="1" applyBorder="1" applyAlignment="1">
      <alignment horizontal="left" vertical="top" wrapText="1"/>
    </xf>
    <xf numFmtId="4" fontId="4" fillId="0" borderId="7" xfId="5" applyNumberFormat="1" applyFont="1" applyFill="1" applyBorder="1" applyAlignment="1">
      <alignment horizontal="center" vertical="top" wrapText="1"/>
    </xf>
    <xf numFmtId="0" fontId="4" fillId="0" borderId="6" xfId="5" applyNumberFormat="1" applyFont="1" applyBorder="1" applyAlignment="1">
      <alignment horizontal="left" vertical="top" wrapText="1"/>
    </xf>
    <xf numFmtId="0" fontId="4" fillId="0" borderId="27" xfId="5" applyNumberFormat="1" applyFont="1" applyBorder="1" applyAlignment="1">
      <alignment horizontal="left" vertical="top" wrapText="1"/>
    </xf>
    <xf numFmtId="0" fontId="11" fillId="0" borderId="27" xfId="5" applyNumberFormat="1" applyFont="1" applyBorder="1"/>
    <xf numFmtId="0" fontId="11" fillId="0" borderId="27" xfId="5" applyNumberFormat="1" applyFont="1" applyBorder="1" applyAlignment="1">
      <alignment wrapText="1"/>
    </xf>
    <xf numFmtId="0" fontId="0" fillId="0" borderId="27" xfId="5" applyNumberFormat="1" applyFont="1" applyBorder="1" applyAlignment="1">
      <alignment horizontal="right"/>
    </xf>
    <xf numFmtId="4" fontId="7" fillId="0" borderId="28" xfId="0" applyNumberFormat="1" applyFont="1" applyFill="1" applyBorder="1" applyAlignment="1">
      <alignment horizontal="center" vertical="top" wrapText="1"/>
    </xf>
    <xf numFmtId="2" fontId="0" fillId="0" borderId="1" xfId="0" applyNumberFormat="1" applyFont="1" applyFill="1" applyBorder="1"/>
    <xf numFmtId="4" fontId="7" fillId="0" borderId="52" xfId="0" applyNumberFormat="1" applyFont="1" applyFill="1" applyBorder="1" applyAlignment="1">
      <alignment horizontal="center" vertical="top"/>
    </xf>
    <xf numFmtId="0" fontId="3" fillId="0" borderId="52" xfId="0" applyNumberFormat="1" applyFont="1" applyBorder="1" applyAlignment="1">
      <alignment horizontal="left" vertical="top" wrapText="1"/>
    </xf>
    <xf numFmtId="4" fontId="7" fillId="0" borderId="52" xfId="0" applyNumberFormat="1" applyFont="1" applyFill="1" applyBorder="1" applyAlignment="1">
      <alignment vertical="top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52" xfId="0" applyNumberFormat="1" applyFont="1" applyBorder="1" applyAlignment="1">
      <alignment horizontal="center" vertical="top" wrapText="1"/>
    </xf>
    <xf numFmtId="4" fontId="14" fillId="0" borderId="1" xfId="0" applyNumberFormat="1" applyFont="1" applyBorder="1"/>
    <xf numFmtId="0" fontId="3" fillId="0" borderId="52" xfId="0" applyNumberFormat="1" applyFont="1" applyBorder="1" applyAlignment="1">
      <alignment vertical="top" wrapText="1"/>
    </xf>
    <xf numFmtId="4" fontId="4" fillId="0" borderId="52" xfId="0" applyNumberFormat="1" applyFont="1" applyBorder="1" applyAlignment="1">
      <alignment horizontal="center" vertical="center" wrapText="1"/>
    </xf>
    <xf numFmtId="4" fontId="4" fillId="0" borderId="52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" fillId="0" borderId="0" xfId="0" applyFont="1"/>
    <xf numFmtId="0" fontId="7" fillId="0" borderId="1" xfId="0" applyNumberFormat="1" applyFont="1" applyBorder="1" applyAlignment="1">
      <alignment horizontal="right"/>
    </xf>
    <xf numFmtId="4" fontId="1" fillId="0" borderId="52" xfId="0" applyNumberFormat="1" applyFont="1" applyBorder="1" applyAlignment="1">
      <alignment horizontal="center" vertical="center"/>
    </xf>
    <xf numFmtId="0" fontId="6" fillId="0" borderId="27" xfId="0" applyNumberFormat="1" applyFont="1" applyBorder="1"/>
    <xf numFmtId="0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3" fillId="0" borderId="15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left" vertical="top" wrapText="1"/>
    </xf>
    <xf numFmtId="4" fontId="17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/>
    <xf numFmtId="0" fontId="1" fillId="0" borderId="7" xfId="0" applyNumberFormat="1" applyFont="1" applyFill="1" applyBorder="1" applyAlignment="1">
      <alignment horizontal="right"/>
    </xf>
    <xf numFmtId="0" fontId="1" fillId="0" borderId="7" xfId="0" applyNumberFormat="1" applyFont="1" applyFill="1" applyBorder="1"/>
    <xf numFmtId="0" fontId="4" fillId="0" borderId="51" xfId="0" applyNumberFormat="1" applyFont="1" applyFill="1" applyBorder="1" applyAlignment="1">
      <alignment horizontal="left" vertical="top" wrapText="1"/>
    </xf>
    <xf numFmtId="0" fontId="1" fillId="0" borderId="51" xfId="0" applyNumberFormat="1" applyFont="1" applyFill="1" applyBorder="1"/>
    <xf numFmtId="0" fontId="3" fillId="0" borderId="52" xfId="0" applyNumberFormat="1" applyFont="1" applyFill="1" applyBorder="1" applyAlignment="1">
      <alignment horizontal="left" vertical="top" wrapText="1"/>
    </xf>
    <xf numFmtId="0" fontId="1" fillId="0" borderId="52" xfId="0" applyNumberFormat="1" applyFont="1" applyFill="1" applyBorder="1"/>
    <xf numFmtId="0" fontId="4" fillId="0" borderId="52" xfId="0" applyNumberFormat="1" applyFont="1" applyFill="1" applyBorder="1" applyAlignment="1">
      <alignment horizontal="left" vertical="top" wrapText="1"/>
    </xf>
    <xf numFmtId="0" fontId="1" fillId="0" borderId="52" xfId="0" applyFont="1" applyFill="1" applyBorder="1"/>
    <xf numFmtId="0" fontId="7" fillId="0" borderId="1" xfId="0" applyNumberFormat="1" applyFont="1" applyFill="1" applyBorder="1" applyAlignment="1">
      <alignment horizontal="right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left" vertical="top" wrapText="1"/>
    </xf>
    <xf numFmtId="0" fontId="3" fillId="0" borderId="8" xfId="0" applyNumberFormat="1" applyFont="1" applyFill="1" applyBorder="1" applyAlignment="1">
      <alignment horizontal="left" vertical="top" wrapText="1"/>
    </xf>
    <xf numFmtId="4" fontId="7" fillId="0" borderId="19" xfId="0" applyNumberFormat="1" applyFont="1" applyFill="1" applyBorder="1" applyAlignment="1">
      <alignment horizontal="center" vertical="top" wrapText="1"/>
    </xf>
    <xf numFmtId="1" fontId="3" fillId="0" borderId="20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0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" fontId="7" fillId="0" borderId="20" xfId="0" applyNumberFormat="1" applyFont="1" applyFill="1" applyBorder="1" applyAlignment="1">
      <alignment horizontal="center" vertical="top" wrapText="1"/>
    </xf>
    <xf numFmtId="0" fontId="3" fillId="0" borderId="22" xfId="0" applyNumberFormat="1" applyFont="1" applyFill="1" applyBorder="1" applyAlignment="1">
      <alignment vertical="top" wrapText="1"/>
    </xf>
    <xf numFmtId="1" fontId="3" fillId="0" borderId="7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vertical="top" wrapText="1"/>
    </xf>
    <xf numFmtId="0" fontId="0" fillId="0" borderId="0" xfId="0" applyFill="1"/>
    <xf numFmtId="0" fontId="5" fillId="0" borderId="1" xfId="0" applyNumberFormat="1" applyFont="1" applyFill="1" applyBorder="1" applyAlignment="1">
      <alignment horizontal="right"/>
    </xf>
    <xf numFmtId="4" fontId="3" fillId="0" borderId="38" xfId="1" applyNumberFormat="1" applyFont="1" applyBorder="1" applyAlignment="1">
      <alignment horizontal="center" vertical="center" wrapText="1"/>
    </xf>
    <xf numFmtId="4" fontId="3" fillId="0" borderId="12" xfId="1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 vertical="top"/>
    </xf>
    <xf numFmtId="0" fontId="2" fillId="0" borderId="2" xfId="0" applyNumberFormat="1" applyFont="1" applyBorder="1" applyAlignment="1">
      <alignment horizontal="right" vertical="top"/>
    </xf>
    <xf numFmtId="0" fontId="2" fillId="0" borderId="3" xfId="0" applyNumberFormat="1" applyFont="1" applyBorder="1" applyAlignment="1">
      <alignment horizontal="right" vertical="top"/>
    </xf>
    <xf numFmtId="0" fontId="3" fillId="0" borderId="52" xfId="0" applyFont="1" applyBorder="1" applyAlignment="1">
      <alignment horizontal="center" vertical="top" wrapText="1"/>
    </xf>
    <xf numFmtId="0" fontId="3" fillId="0" borderId="52" xfId="0" applyNumberFormat="1" applyFont="1" applyBorder="1" applyAlignment="1">
      <alignment horizontal="center" vertical="top" wrapText="1"/>
    </xf>
    <xf numFmtId="0" fontId="3" fillId="0" borderId="57" xfId="0" applyNumberFormat="1" applyFont="1" applyBorder="1" applyAlignment="1">
      <alignment horizontal="center" vertical="top" wrapText="1"/>
    </xf>
    <xf numFmtId="0" fontId="3" fillId="0" borderId="58" xfId="0" applyNumberFormat="1" applyFont="1" applyBorder="1" applyAlignment="1">
      <alignment horizontal="center" vertical="top" wrapText="1"/>
    </xf>
    <xf numFmtId="0" fontId="3" fillId="0" borderId="59" xfId="0" applyNumberFormat="1" applyFont="1" applyBorder="1" applyAlignment="1">
      <alignment horizontal="center" vertical="top" wrapText="1"/>
    </xf>
    <xf numFmtId="0" fontId="3" fillId="0" borderId="60" xfId="0" applyNumberFormat="1" applyFont="1" applyBorder="1" applyAlignment="1">
      <alignment horizontal="center" vertical="top" wrapText="1"/>
    </xf>
    <xf numFmtId="0" fontId="3" fillId="0" borderId="61" xfId="0" applyNumberFormat="1" applyFont="1" applyBorder="1" applyAlignment="1">
      <alignment horizontal="center" vertical="top" wrapText="1"/>
    </xf>
    <xf numFmtId="0" fontId="3" fillId="0" borderId="62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52" xfId="0" applyNumberFormat="1" applyFont="1" applyBorder="1" applyAlignment="1">
      <alignment horizontal="left" vertical="top"/>
    </xf>
    <xf numFmtId="0" fontId="3" fillId="0" borderId="52" xfId="0" applyNumberFormat="1" applyFont="1" applyBorder="1" applyAlignment="1">
      <alignment horizontal="left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16" xfId="0" applyNumberFormat="1" applyFont="1" applyFill="1" applyBorder="1" applyAlignment="1">
      <alignment horizontal="center" vertical="top" wrapText="1"/>
    </xf>
    <xf numFmtId="0" fontId="3" fillId="0" borderId="11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left" vertical="top" wrapText="1"/>
    </xf>
    <xf numFmtId="0" fontId="3" fillId="0" borderId="16" xfId="0" applyNumberFormat="1" applyFont="1" applyFill="1" applyBorder="1" applyAlignment="1">
      <alignment horizontal="left" vertical="top" wrapText="1"/>
    </xf>
    <xf numFmtId="0" fontId="3" fillId="0" borderId="11" xfId="0" applyNumberFormat="1" applyFont="1" applyFill="1" applyBorder="1" applyAlignment="1">
      <alignment horizontal="left" vertical="top" wrapText="1"/>
    </xf>
    <xf numFmtId="0" fontId="3" fillId="0" borderId="15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left" vertical="top" wrapText="1"/>
    </xf>
    <xf numFmtId="0" fontId="3" fillId="0" borderId="17" xfId="0" applyNumberFormat="1" applyFont="1" applyFill="1" applyBorder="1" applyAlignment="1">
      <alignment horizontal="left" vertical="top" wrapText="1"/>
    </xf>
    <xf numFmtId="0" fontId="3" fillId="0" borderId="12" xfId="0" applyNumberFormat="1" applyFont="1" applyFill="1" applyBorder="1" applyAlignment="1">
      <alignment horizontal="center" vertical="top" wrapText="1"/>
    </xf>
    <xf numFmtId="0" fontId="3" fillId="0" borderId="17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>
      <alignment horizontal="right"/>
    </xf>
    <xf numFmtId="0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NumberFormat="1" applyFont="1" applyFill="1" applyBorder="1" applyAlignment="1">
      <alignment horizontal="right" vertical="top" wrapText="1"/>
    </xf>
    <xf numFmtId="0" fontId="2" fillId="0" borderId="3" xfId="0" applyNumberFormat="1" applyFont="1" applyFill="1" applyBorder="1" applyAlignment="1">
      <alignment horizontal="right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6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0" borderId="23" xfId="0" applyNumberFormat="1" applyFont="1" applyBorder="1" applyAlignment="1">
      <alignment horizontal="right" vertical="top" wrapText="1"/>
    </xf>
    <xf numFmtId="0" fontId="2" fillId="0" borderId="24" xfId="0" applyNumberFormat="1" applyFont="1" applyBorder="1" applyAlignment="1">
      <alignment horizontal="right" vertical="top" wrapText="1"/>
    </xf>
    <xf numFmtId="0" fontId="2" fillId="0" borderId="25" xfId="0" applyNumberFormat="1" applyFont="1" applyBorder="1" applyAlignment="1">
      <alignment horizontal="right" vertical="top" wrapText="1"/>
    </xf>
    <xf numFmtId="0" fontId="2" fillId="0" borderId="26" xfId="0" applyNumberFormat="1" applyFont="1" applyBorder="1" applyAlignment="1">
      <alignment horizontal="right" vertical="top" wrapText="1"/>
    </xf>
    <xf numFmtId="0" fontId="2" fillId="0" borderId="27" xfId="0" applyNumberFormat="1" applyFont="1" applyBorder="1" applyAlignment="1">
      <alignment horizontal="right" vertical="top" wrapText="1"/>
    </xf>
    <xf numFmtId="0" fontId="3" fillId="0" borderId="56" xfId="0" applyFont="1" applyBorder="1" applyAlignment="1">
      <alignment horizontal="center" vertical="top" wrapText="1"/>
    </xf>
    <xf numFmtId="0" fontId="3" fillId="0" borderId="7" xfId="1" applyNumberFormat="1" applyFont="1" applyBorder="1" applyAlignment="1">
      <alignment horizontal="center" vertical="top" wrapText="1"/>
    </xf>
    <xf numFmtId="0" fontId="3" fillId="0" borderId="38" xfId="1" applyNumberFormat="1" applyFont="1" applyBorder="1" applyAlignment="1">
      <alignment horizontal="center" vertical="top" wrapText="1"/>
    </xf>
    <xf numFmtId="0" fontId="3" fillId="0" borderId="42" xfId="1" applyNumberFormat="1" applyFont="1" applyBorder="1" applyAlignment="1">
      <alignment horizontal="center" vertical="top" wrapText="1"/>
    </xf>
    <xf numFmtId="0" fontId="3" fillId="0" borderId="41" xfId="1" applyNumberFormat="1" applyFont="1" applyBorder="1" applyAlignment="1">
      <alignment horizontal="center" vertical="top" wrapText="1"/>
    </xf>
    <xf numFmtId="0" fontId="3" fillId="0" borderId="43" xfId="1" applyNumberFormat="1" applyFont="1" applyBorder="1" applyAlignment="1">
      <alignment horizontal="center" vertical="top" wrapText="1"/>
    </xf>
    <xf numFmtId="0" fontId="3" fillId="0" borderId="34" xfId="1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4" fillId="0" borderId="28" xfId="0" applyNumberFormat="1" applyFont="1" applyBorder="1" applyAlignment="1">
      <alignment horizontal="center" vertical="top"/>
    </xf>
    <xf numFmtId="0" fontId="3" fillId="0" borderId="28" xfId="0" applyNumberFormat="1" applyFont="1" applyBorder="1" applyAlignment="1">
      <alignment horizontal="center" vertical="top" wrapText="1"/>
    </xf>
    <xf numFmtId="0" fontId="3" fillId="0" borderId="29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3" fillId="0" borderId="33" xfId="0" applyNumberFormat="1" applyFont="1" applyBorder="1" applyAlignment="1">
      <alignment horizontal="center" vertical="top" wrapText="1"/>
    </xf>
    <xf numFmtId="0" fontId="3" fillId="0" borderId="30" xfId="0" applyNumberFormat="1" applyFont="1" applyBorder="1" applyAlignment="1">
      <alignment vertical="top" wrapText="1"/>
    </xf>
    <xf numFmtId="0" fontId="3" fillId="0" borderId="34" xfId="0" applyNumberFormat="1" applyFont="1" applyBorder="1" applyAlignment="1">
      <alignment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31" xfId="0" applyNumberFormat="1" applyFont="1" applyBorder="1" applyAlignment="1">
      <alignment horizontal="center" vertical="top" wrapText="1"/>
    </xf>
    <xf numFmtId="0" fontId="3" fillId="0" borderId="27" xfId="0" applyNumberFormat="1" applyFont="1" applyBorder="1" applyAlignment="1">
      <alignment horizontal="center" vertical="top" wrapText="1"/>
    </xf>
    <xf numFmtId="0" fontId="3" fillId="0" borderId="36" xfId="0" applyNumberFormat="1" applyFont="1" applyBorder="1" applyAlignment="1">
      <alignment horizontal="center" vertical="top" wrapText="1"/>
    </xf>
    <xf numFmtId="0" fontId="1" fillId="0" borderId="53" xfId="0" applyNumberFormat="1" applyFont="1" applyFill="1" applyBorder="1" applyAlignment="1">
      <alignment horizontal="center" vertical="top" wrapText="1"/>
    </xf>
    <xf numFmtId="0" fontId="1" fillId="0" borderId="54" xfId="0" applyNumberFormat="1" applyFont="1" applyFill="1" applyBorder="1" applyAlignment="1">
      <alignment horizontal="center" vertical="top" wrapText="1"/>
    </xf>
    <xf numFmtId="0" fontId="1" fillId="0" borderId="55" xfId="0" applyNumberFormat="1" applyFont="1" applyFill="1" applyBorder="1" applyAlignment="1">
      <alignment horizontal="center" vertical="top" wrapText="1"/>
    </xf>
    <xf numFmtId="0" fontId="1" fillId="0" borderId="52" xfId="0" applyFont="1" applyFill="1" applyBorder="1" applyAlignment="1">
      <alignment horizontal="center" vertical="top"/>
    </xf>
    <xf numFmtId="0" fontId="3" fillId="0" borderId="52" xfId="0" applyFont="1" applyFill="1" applyBorder="1" applyAlignment="1">
      <alignment horizontal="left" vertical="top" wrapText="1"/>
    </xf>
    <xf numFmtId="0" fontId="3" fillId="0" borderId="52" xfId="0" applyNumberFormat="1" applyFont="1" applyFill="1" applyBorder="1" applyAlignment="1">
      <alignment horizontal="center" vertical="top" wrapText="1"/>
    </xf>
    <xf numFmtId="0" fontId="3" fillId="0" borderId="53" xfId="0" applyFont="1" applyFill="1" applyBorder="1" applyAlignment="1">
      <alignment horizontal="left" vertical="top" wrapText="1"/>
    </xf>
    <xf numFmtId="0" fontId="3" fillId="0" borderId="54" xfId="0" applyFont="1" applyFill="1" applyBorder="1" applyAlignment="1">
      <alignment horizontal="left" vertical="top" wrapText="1"/>
    </xf>
    <xf numFmtId="0" fontId="3" fillId="0" borderId="55" xfId="0" applyFont="1" applyFill="1" applyBorder="1" applyAlignment="1">
      <alignment horizontal="left" vertical="top" wrapText="1"/>
    </xf>
    <xf numFmtId="0" fontId="3" fillId="0" borderId="53" xfId="0" applyNumberFormat="1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4" fillId="0" borderId="15" xfId="0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0" fontId="7" fillId="0" borderId="45" xfId="0" applyNumberFormat="1" applyFont="1" applyFill="1" applyBorder="1" applyAlignment="1">
      <alignment horizontal="left" vertical="top" wrapText="1"/>
    </xf>
    <xf numFmtId="0" fontId="7" fillId="0" borderId="46" xfId="0" applyNumberFormat="1" applyFont="1" applyFill="1" applyBorder="1" applyAlignment="1">
      <alignment horizontal="left" vertical="top" wrapText="1"/>
    </xf>
    <xf numFmtId="4" fontId="7" fillId="0" borderId="47" xfId="0" applyNumberFormat="1" applyFont="1" applyFill="1" applyBorder="1" applyAlignment="1">
      <alignment horizontal="center" vertical="top"/>
    </xf>
    <xf numFmtId="4" fontId="7" fillId="0" borderId="48" xfId="0" applyNumberFormat="1" applyFont="1" applyFill="1" applyBorder="1" applyAlignment="1">
      <alignment horizontal="center" vertical="top"/>
    </xf>
    <xf numFmtId="4" fontId="7" fillId="0" borderId="49" xfId="0" applyNumberFormat="1" applyFont="1" applyFill="1" applyBorder="1" applyAlignment="1">
      <alignment horizontal="center" vertical="top"/>
    </xf>
    <xf numFmtId="4" fontId="7" fillId="0" borderId="50" xfId="0" applyNumberFormat="1" applyFont="1" applyFill="1" applyBorder="1" applyAlignment="1">
      <alignment horizontal="center" vertical="top"/>
    </xf>
    <xf numFmtId="0" fontId="1" fillId="0" borderId="12" xfId="0" applyNumberFormat="1" applyFont="1" applyFill="1" applyBorder="1" applyAlignment="1">
      <alignment horizontal="center"/>
    </xf>
    <xf numFmtId="0" fontId="1" fillId="0" borderId="20" xfId="0" applyNumberFormat="1" applyFont="1" applyFill="1" applyBorder="1" applyAlignment="1">
      <alignment horizontal="center"/>
    </xf>
    <xf numFmtId="0" fontId="1" fillId="0" borderId="44" xfId="0" applyNumberFormat="1" applyFont="1" applyFill="1" applyBorder="1" applyAlignment="1">
      <alignment horizontal="center"/>
    </xf>
    <xf numFmtId="0" fontId="1" fillId="0" borderId="15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4" fillId="0" borderId="11" xfId="0" applyNumberFormat="1" applyFont="1" applyFill="1" applyBorder="1" applyAlignment="1">
      <alignment horizontal="center" vertical="top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6" xfId="0" applyNumberFormat="1" applyFont="1" applyFill="1" applyBorder="1" applyAlignment="1">
      <alignment horizontal="left" vertical="top" wrapText="1"/>
    </xf>
    <xf numFmtId="0" fontId="4" fillId="0" borderId="11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horizontal="center" vertical="top"/>
    </xf>
    <xf numFmtId="0" fontId="1" fillId="0" borderId="20" xfId="0" applyNumberFormat="1" applyFont="1" applyFill="1" applyBorder="1" applyAlignment="1">
      <alignment horizontal="center" vertical="top"/>
    </xf>
    <xf numFmtId="0" fontId="1" fillId="0" borderId="44" xfId="0" applyNumberFormat="1" applyFont="1" applyFill="1" applyBorder="1" applyAlignment="1">
      <alignment horizontal="center" vertical="top"/>
    </xf>
    <xf numFmtId="0" fontId="4" fillId="0" borderId="20" xfId="0" applyNumberFormat="1" applyFont="1" applyFill="1" applyBorder="1" applyAlignment="1">
      <alignment horizontal="left" vertical="top" wrapText="1"/>
    </xf>
    <xf numFmtId="0" fontId="4" fillId="0" borderId="44" xfId="0" applyNumberFormat="1" applyFont="1" applyFill="1" applyBorder="1" applyAlignment="1">
      <alignment horizontal="left" vertical="top" wrapText="1"/>
    </xf>
    <xf numFmtId="0" fontId="3" fillId="0" borderId="20" xfId="0" applyNumberFormat="1" applyFont="1" applyFill="1" applyBorder="1" applyAlignment="1">
      <alignment horizontal="center" vertical="top" wrapText="1"/>
    </xf>
    <xf numFmtId="0" fontId="3" fillId="0" borderId="44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16" xfId="0" applyNumberFormat="1" applyFont="1" applyFill="1" applyBorder="1" applyAlignment="1">
      <alignment horizontal="center" vertical="top" wrapText="1"/>
    </xf>
    <xf numFmtId="0" fontId="4" fillId="0" borderId="11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16" xfId="0" applyNumberFormat="1" applyFont="1" applyFill="1" applyBorder="1" applyAlignment="1">
      <alignment vertical="top" wrapText="1"/>
    </xf>
    <xf numFmtId="0" fontId="4" fillId="0" borderId="11" xfId="0" applyNumberFormat="1" applyFont="1" applyFill="1" applyBorder="1" applyAlignment="1">
      <alignment vertical="top" wrapText="1"/>
    </xf>
    <xf numFmtId="0" fontId="2" fillId="0" borderId="23" xfId="0" applyNumberFormat="1" applyFont="1" applyFill="1" applyBorder="1" applyAlignment="1">
      <alignment horizontal="right" vertical="top" wrapText="1"/>
    </xf>
    <xf numFmtId="0" fontId="2" fillId="0" borderId="24" xfId="0" applyNumberFormat="1" applyFont="1" applyFill="1" applyBorder="1" applyAlignment="1">
      <alignment horizontal="right" vertical="top" wrapText="1"/>
    </xf>
    <xf numFmtId="0" fontId="2" fillId="0" borderId="25" xfId="0" applyNumberFormat="1" applyFont="1" applyFill="1" applyBorder="1" applyAlignment="1">
      <alignment horizontal="right" vertical="top" wrapText="1"/>
    </xf>
    <xf numFmtId="0" fontId="2" fillId="0" borderId="26" xfId="0" applyNumberFormat="1" applyFont="1" applyFill="1" applyBorder="1" applyAlignment="1">
      <alignment horizontal="right" vertical="top" wrapText="1"/>
    </xf>
    <xf numFmtId="0" fontId="2" fillId="0" borderId="27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11" xfId="0" applyNumberFormat="1" applyFont="1" applyFill="1" applyBorder="1" applyAlignment="1">
      <alignment horizontal="left" vertical="center" wrapText="1"/>
    </xf>
    <xf numFmtId="0" fontId="4" fillId="0" borderId="28" xfId="0" applyNumberFormat="1" applyFont="1" applyFill="1" applyBorder="1" applyAlignment="1">
      <alignment horizontal="center" vertical="center" wrapText="1"/>
    </xf>
    <xf numFmtId="0" fontId="8" fillId="0" borderId="7" xfId="1" applyNumberFormat="1" applyFont="1" applyBorder="1" applyAlignment="1">
      <alignment horizontal="center" vertical="top" wrapText="1"/>
    </xf>
    <xf numFmtId="0" fontId="8" fillId="0" borderId="10" xfId="1" applyNumberFormat="1" applyFont="1" applyBorder="1" applyAlignment="1">
      <alignment horizontal="center" vertical="top" wrapText="1"/>
    </xf>
    <xf numFmtId="0" fontId="8" fillId="0" borderId="28" xfId="1" applyNumberFormat="1" applyFont="1" applyBorder="1" applyAlignment="1">
      <alignment horizontal="center" vertical="top" wrapText="1"/>
    </xf>
    <xf numFmtId="0" fontId="2" fillId="0" borderId="27" xfId="1" applyNumberFormat="1" applyFont="1" applyBorder="1" applyAlignment="1">
      <alignment horizontal="right" vertical="top" wrapText="1"/>
    </xf>
    <xf numFmtId="0" fontId="2" fillId="0" borderId="27" xfId="1" applyNumberFormat="1" applyFont="1" applyBorder="1" applyAlignment="1">
      <alignment horizontal="center" vertical="top" wrapText="1"/>
    </xf>
    <xf numFmtId="0" fontId="3" fillId="0" borderId="7" xfId="1" applyNumberFormat="1" applyFont="1" applyBorder="1" applyAlignment="1">
      <alignment horizontal="left" vertical="top" wrapText="1"/>
    </xf>
    <xf numFmtId="0" fontId="3" fillId="0" borderId="20" xfId="1" applyNumberFormat="1" applyFont="1" applyBorder="1" applyAlignment="1">
      <alignment horizontal="left" vertical="top" wrapText="1"/>
    </xf>
    <xf numFmtId="0" fontId="3" fillId="0" borderId="15" xfId="1" applyNumberFormat="1" applyFont="1" applyBorder="1" applyAlignment="1">
      <alignment horizontal="left" vertical="top" wrapText="1"/>
    </xf>
    <xf numFmtId="0" fontId="3" fillId="0" borderId="15" xfId="1" applyNumberFormat="1" applyFont="1" applyBorder="1" applyAlignment="1">
      <alignment horizontal="center" vertical="top" wrapText="1"/>
    </xf>
    <xf numFmtId="0" fontId="3" fillId="0" borderId="12" xfId="1" applyNumberFormat="1" applyFont="1" applyBorder="1" applyAlignment="1">
      <alignment horizontal="center" vertical="top" wrapText="1"/>
    </xf>
    <xf numFmtId="0" fontId="3" fillId="0" borderId="37" xfId="1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4" fillId="0" borderId="16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16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3" fillId="0" borderId="16" xfId="0" applyNumberFormat="1" applyFont="1" applyBorder="1" applyAlignment="1">
      <alignment horizontal="center" vertical="top" wrapText="1"/>
    </xf>
    <xf numFmtId="0" fontId="3" fillId="0" borderId="11" xfId="0" applyNumberFormat="1" applyFont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left" vertical="top" wrapText="1"/>
    </xf>
    <xf numFmtId="0" fontId="1" fillId="0" borderId="16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7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0" fontId="1" fillId="0" borderId="11" xfId="0" applyNumberFormat="1" applyFont="1" applyBorder="1" applyAlignment="1">
      <alignment horizontal="center"/>
    </xf>
    <xf numFmtId="0" fontId="4" fillId="0" borderId="16" xfId="0" applyNumberFormat="1" applyFont="1" applyBorder="1" applyAlignment="1">
      <alignment horizontal="center" vertical="top"/>
    </xf>
    <xf numFmtId="0" fontId="4" fillId="0" borderId="11" xfId="0" applyNumberFormat="1" applyFont="1" applyBorder="1" applyAlignment="1">
      <alignment horizontal="center" vertical="top"/>
    </xf>
    <xf numFmtId="165" fontId="4" fillId="0" borderId="7" xfId="0" applyNumberFormat="1" applyFont="1" applyBorder="1" applyAlignment="1">
      <alignment horizontal="center" vertical="top" wrapText="1"/>
    </xf>
    <xf numFmtId="165" fontId="4" fillId="0" borderId="16" xfId="0" applyNumberFormat="1" applyFont="1" applyBorder="1" applyAlignment="1">
      <alignment horizontal="center" vertical="top" wrapText="1"/>
    </xf>
    <xf numFmtId="165" fontId="4" fillId="0" borderId="11" xfId="0" applyNumberFormat="1" applyFont="1" applyBorder="1" applyAlignment="1">
      <alignment horizontal="center" vertical="top" wrapText="1"/>
    </xf>
    <xf numFmtId="0" fontId="4" fillId="0" borderId="14" xfId="0" applyNumberFormat="1" applyFont="1" applyBorder="1" applyAlignment="1">
      <alignment horizontal="left" vertical="top" wrapText="1"/>
    </xf>
    <xf numFmtId="0" fontId="4" fillId="0" borderId="41" xfId="0" applyNumberFormat="1" applyFont="1" applyBorder="1" applyAlignment="1">
      <alignment horizontal="left" vertical="top" wrapText="1"/>
    </xf>
    <xf numFmtId="0" fontId="4" fillId="0" borderId="34" xfId="0" applyNumberFormat="1" applyFont="1" applyBorder="1" applyAlignment="1">
      <alignment horizontal="left" vertical="top" wrapText="1"/>
    </xf>
    <xf numFmtId="0" fontId="1" fillId="0" borderId="7" xfId="0" applyNumberFormat="1" applyFont="1" applyBorder="1" applyAlignment="1">
      <alignment horizontal="center" vertical="top"/>
    </xf>
    <xf numFmtId="0" fontId="1" fillId="0" borderId="16" xfId="0" applyNumberFormat="1" applyFont="1" applyBorder="1" applyAlignment="1">
      <alignment horizontal="center" vertical="top"/>
    </xf>
    <xf numFmtId="0" fontId="1" fillId="0" borderId="1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left"/>
    </xf>
    <xf numFmtId="0" fontId="2" fillId="0" borderId="3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top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top" wrapText="1"/>
    </xf>
    <xf numFmtId="0" fontId="3" fillId="0" borderId="17" xfId="0" applyNumberFormat="1" applyFont="1" applyBorder="1" applyAlignment="1">
      <alignment horizontal="center" vertical="top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39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28" xfId="0" applyNumberFormat="1" applyFont="1" applyBorder="1" applyAlignment="1">
      <alignment horizontal="center" vertical="center" wrapText="1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40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left" vertical="top"/>
    </xf>
    <xf numFmtId="0" fontId="6" fillId="0" borderId="9" xfId="0" applyNumberFormat="1" applyFont="1" applyBorder="1" applyAlignment="1">
      <alignment horizontal="left" vertical="top"/>
    </xf>
    <xf numFmtId="0" fontId="6" fillId="0" borderId="28" xfId="0" applyNumberFormat="1" applyFont="1" applyBorder="1" applyAlignment="1">
      <alignment horizontal="left" vertical="top"/>
    </xf>
    <xf numFmtId="0" fontId="9" fillId="0" borderId="8" xfId="0" applyNumberFormat="1" applyFont="1" applyBorder="1" applyAlignment="1">
      <alignment vertical="top" wrapText="1"/>
    </xf>
    <xf numFmtId="0" fontId="9" fillId="0" borderId="42" xfId="0" applyNumberFormat="1" applyFont="1" applyBorder="1" applyAlignment="1">
      <alignment vertical="top" wrapText="1"/>
    </xf>
    <xf numFmtId="0" fontId="9" fillId="0" borderId="43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horizontal="left" vertical="top" wrapText="1"/>
    </xf>
    <xf numFmtId="0" fontId="9" fillId="0" borderId="29" xfId="0" applyNumberFormat="1" applyFont="1" applyBorder="1" applyAlignment="1">
      <alignment horizontal="left" vertical="top" wrapText="1"/>
    </xf>
    <xf numFmtId="0" fontId="9" fillId="0" borderId="32" xfId="0" applyNumberFormat="1" applyFont="1" applyBorder="1" applyAlignment="1">
      <alignment horizontal="left" vertical="top" wrapText="1"/>
    </xf>
    <xf numFmtId="0" fontId="9" fillId="0" borderId="33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vertical="top" wrapText="1"/>
    </xf>
    <xf numFmtId="0" fontId="9" fillId="0" borderId="34" xfId="0" applyNumberFormat="1" applyFont="1" applyBorder="1" applyAlignment="1">
      <alignment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28" xfId="0" applyNumberFormat="1" applyFont="1" applyBorder="1" applyAlignment="1">
      <alignment horizontal="left" vertical="top" wrapText="1"/>
    </xf>
    <xf numFmtId="0" fontId="9" fillId="0" borderId="35" xfId="0" applyNumberFormat="1" applyFont="1" applyBorder="1" applyAlignment="1">
      <alignment horizontal="left" vertical="top" wrapText="1"/>
    </xf>
    <xf numFmtId="0" fontId="9" fillId="0" borderId="36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right" vertical="top" wrapText="1"/>
    </xf>
    <xf numFmtId="0" fontId="9" fillId="0" borderId="23" xfId="0" applyNumberFormat="1" applyFont="1" applyBorder="1" applyAlignment="1">
      <alignment horizontal="right" vertical="top" wrapText="1"/>
    </xf>
    <xf numFmtId="0" fontId="9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right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3" fillId="0" borderId="18" xfId="0" applyNumberFormat="1" applyFont="1" applyBorder="1" applyAlignment="1">
      <alignment horizontal="center" vertical="top" wrapText="1"/>
    </xf>
    <xf numFmtId="0" fontId="3" fillId="0" borderId="42" xfId="0" applyNumberFormat="1" applyFont="1" applyBorder="1" applyAlignment="1">
      <alignment horizontal="center" vertical="top" wrapText="1"/>
    </xf>
    <xf numFmtId="0" fontId="3" fillId="0" borderId="39" xfId="0" applyNumberFormat="1" applyFont="1" applyBorder="1" applyAlignment="1">
      <alignment horizontal="center" vertical="top" wrapText="1"/>
    </xf>
    <xf numFmtId="0" fontId="4" fillId="0" borderId="12" xfId="0" applyNumberFormat="1" applyFont="1" applyBorder="1" applyAlignment="1">
      <alignment horizontal="left" vertical="top" wrapText="1"/>
    </xf>
    <xf numFmtId="0" fontId="4" fillId="0" borderId="17" xfId="0" applyNumberFormat="1" applyFont="1" applyBorder="1" applyAlignment="1">
      <alignment horizontal="left" vertical="top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21" xfId="0" applyNumberFormat="1" applyFont="1" applyBorder="1" applyAlignment="1">
      <alignment horizontal="left" vertical="top" wrapText="1"/>
    </xf>
    <xf numFmtId="0" fontId="4" fillId="0" borderId="40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6" fillId="0" borderId="7" xfId="3" applyNumberFormat="1" applyFont="1" applyBorder="1" applyAlignment="1">
      <alignment horizontal="left" vertical="top"/>
    </xf>
    <xf numFmtId="0" fontId="6" fillId="0" borderId="10" xfId="3" applyNumberFormat="1" applyFont="1" applyBorder="1" applyAlignment="1">
      <alignment horizontal="left" vertical="top"/>
    </xf>
    <xf numFmtId="0" fontId="6" fillId="0" borderId="28" xfId="3" applyNumberFormat="1" applyFont="1" applyBorder="1" applyAlignment="1">
      <alignment horizontal="left" vertical="top"/>
    </xf>
    <xf numFmtId="0" fontId="9" fillId="0" borderId="27" xfId="3" applyNumberFormat="1" applyFont="1" applyBorder="1" applyAlignment="1">
      <alignment horizontal="right" vertical="top" wrapText="1"/>
    </xf>
    <xf numFmtId="0" fontId="2" fillId="0" borderId="27" xfId="3" applyNumberFormat="1" applyFont="1" applyBorder="1" applyAlignment="1">
      <alignment horizontal="center" vertical="top" wrapText="1"/>
    </xf>
    <xf numFmtId="0" fontId="9" fillId="0" borderId="8" xfId="3" applyNumberFormat="1" applyFont="1" applyBorder="1" applyAlignment="1">
      <alignment vertical="top" wrapText="1"/>
    </xf>
    <xf numFmtId="0" fontId="9" fillId="0" borderId="42" xfId="3" applyNumberFormat="1" applyFont="1" applyBorder="1" applyAlignment="1">
      <alignment vertical="top" wrapText="1"/>
    </xf>
    <xf numFmtId="0" fontId="9" fillId="0" borderId="43" xfId="3" applyNumberFormat="1" applyFont="1" applyBorder="1" applyAlignment="1">
      <alignment vertical="top" wrapText="1"/>
    </xf>
    <xf numFmtId="0" fontId="9" fillId="0" borderId="7" xfId="3" applyNumberFormat="1" applyFont="1" applyBorder="1" applyAlignment="1">
      <alignment horizontal="left" vertical="top" wrapText="1"/>
    </xf>
    <xf numFmtId="0" fontId="9" fillId="0" borderId="38" xfId="3" applyNumberFormat="1" applyFont="1" applyBorder="1" applyAlignment="1">
      <alignment horizontal="left" vertical="top" wrapText="1"/>
    </xf>
    <xf numFmtId="0" fontId="9" fillId="0" borderId="43" xfId="3" applyNumberFormat="1" applyFont="1" applyBorder="1" applyAlignment="1">
      <alignment horizontal="left" vertical="top" wrapText="1"/>
    </xf>
    <xf numFmtId="0" fontId="9" fillId="0" borderId="34" xfId="3" applyNumberFormat="1" applyFont="1" applyBorder="1" applyAlignment="1">
      <alignment horizontal="left" vertical="top" wrapText="1"/>
    </xf>
    <xf numFmtId="0" fontId="9" fillId="0" borderId="28" xfId="3" applyNumberFormat="1" applyFont="1" applyBorder="1" applyAlignment="1">
      <alignment vertical="top" wrapText="1"/>
    </xf>
    <xf numFmtId="0" fontId="9" fillId="0" borderId="34" xfId="3" applyNumberFormat="1" applyFont="1" applyBorder="1" applyAlignment="1">
      <alignment vertical="top" wrapText="1"/>
    </xf>
    <xf numFmtId="0" fontId="9" fillId="0" borderId="10" xfId="3" applyNumberFormat="1" applyFont="1" applyBorder="1" applyAlignment="1">
      <alignment horizontal="left" vertical="top" wrapText="1"/>
    </xf>
    <xf numFmtId="0" fontId="9" fillId="0" borderId="28" xfId="3" applyNumberFormat="1" applyFont="1" applyBorder="1" applyAlignment="1">
      <alignment horizontal="left" vertical="top" wrapText="1"/>
    </xf>
    <xf numFmtId="0" fontId="9" fillId="0" borderId="42" xfId="3" applyNumberFormat="1" applyFont="1" applyBorder="1" applyAlignment="1">
      <alignment horizontal="left" vertical="top" wrapText="1"/>
    </xf>
    <xf numFmtId="0" fontId="9" fillId="0" borderId="41" xfId="3" applyNumberFormat="1" applyFont="1" applyBorder="1" applyAlignment="1">
      <alignment horizontal="left" vertical="top" wrapText="1"/>
    </xf>
    <xf numFmtId="0" fontId="4" fillId="0" borderId="7" xfId="5" applyNumberFormat="1" applyFont="1" applyBorder="1" applyAlignment="1">
      <alignment horizontal="center" vertical="top" wrapText="1"/>
    </xf>
    <xf numFmtId="0" fontId="4" fillId="0" borderId="20" xfId="5" applyNumberFormat="1" applyFont="1" applyBorder="1" applyAlignment="1">
      <alignment horizontal="center" vertical="top" wrapText="1"/>
    </xf>
    <xf numFmtId="0" fontId="4" fillId="0" borderId="15" xfId="5" applyNumberFormat="1" applyFont="1" applyBorder="1" applyAlignment="1">
      <alignment horizontal="center" vertical="top" wrapText="1"/>
    </xf>
    <xf numFmtId="0" fontId="4" fillId="0" borderId="7" xfId="5" applyNumberFormat="1" applyFont="1" applyBorder="1" applyAlignment="1">
      <alignment horizontal="left" vertical="top" wrapText="1"/>
    </xf>
    <xf numFmtId="0" fontId="4" fillId="0" borderId="20" xfId="5" applyNumberFormat="1" applyFont="1" applyBorder="1" applyAlignment="1">
      <alignment horizontal="left" vertical="top" wrapText="1"/>
    </xf>
    <xf numFmtId="0" fontId="4" fillId="0" borderId="15" xfId="5" applyNumberFormat="1" applyFont="1" applyBorder="1" applyAlignment="1">
      <alignment horizontal="left" vertical="top" wrapText="1"/>
    </xf>
    <xf numFmtId="0" fontId="3" fillId="0" borderId="18" xfId="5" applyNumberFormat="1" applyFont="1" applyBorder="1" applyAlignment="1">
      <alignment horizontal="center" vertical="top" wrapText="1"/>
    </xf>
    <xf numFmtId="0" fontId="3" fillId="0" borderId="42" xfId="5" applyNumberFormat="1" applyFont="1" applyBorder="1" applyAlignment="1">
      <alignment horizontal="center" vertical="top" wrapText="1"/>
    </xf>
    <xf numFmtId="0" fontId="4" fillId="0" borderId="12" xfId="5" applyNumberFormat="1" applyFont="1" applyBorder="1" applyAlignment="1">
      <alignment horizontal="left" vertical="top" wrapText="1"/>
    </xf>
    <xf numFmtId="0" fontId="3" fillId="0" borderId="7" xfId="5" applyNumberFormat="1" applyFont="1" applyBorder="1" applyAlignment="1">
      <alignment horizontal="center" vertical="top" wrapText="1"/>
    </xf>
    <xf numFmtId="0" fontId="3" fillId="0" borderId="20" xfId="5" applyNumberFormat="1" applyFont="1" applyBorder="1" applyAlignment="1">
      <alignment horizontal="center" vertical="top" wrapText="1"/>
    </xf>
    <xf numFmtId="0" fontId="3" fillId="0" borderId="15" xfId="5" applyNumberFormat="1" applyFont="1" applyBorder="1" applyAlignment="1">
      <alignment horizontal="center" vertical="top" wrapText="1"/>
    </xf>
    <xf numFmtId="0" fontId="4" fillId="0" borderId="41" xfId="5" applyNumberFormat="1" applyFont="1" applyBorder="1" applyAlignment="1">
      <alignment horizontal="left" vertical="top" wrapText="1"/>
    </xf>
    <xf numFmtId="0" fontId="2" fillId="0" borderId="27" xfId="5" applyNumberFormat="1" applyFont="1" applyBorder="1" applyAlignment="1">
      <alignment horizontal="right" vertical="top" wrapText="1"/>
    </xf>
    <xf numFmtId="0" fontId="2" fillId="0" borderId="27" xfId="5" applyNumberFormat="1" applyFont="1" applyBorder="1" applyAlignment="1">
      <alignment horizontal="center" vertical="top" wrapText="1"/>
    </xf>
    <xf numFmtId="0" fontId="4" fillId="0" borderId="12" xfId="5" applyNumberFormat="1" applyFont="1" applyBorder="1" applyAlignment="1">
      <alignment horizontal="center" vertical="center" wrapText="1"/>
    </xf>
    <xf numFmtId="0" fontId="4" fillId="0" borderId="20" xfId="5" applyNumberFormat="1" applyFont="1" applyBorder="1" applyAlignment="1">
      <alignment horizontal="center" vertical="center" wrapText="1"/>
    </xf>
    <xf numFmtId="0" fontId="4" fillId="0" borderId="8" xfId="5" applyNumberFormat="1" applyFont="1" applyBorder="1" applyAlignment="1">
      <alignment horizontal="center" vertical="center" wrapText="1"/>
    </xf>
    <xf numFmtId="0" fontId="4" fillId="0" borderId="10" xfId="5" applyNumberFormat="1" applyFont="1" applyBorder="1" applyAlignment="1">
      <alignment horizontal="center" vertical="center" wrapText="1"/>
    </xf>
    <xf numFmtId="0" fontId="4" fillId="0" borderId="18" xfId="5" applyNumberFormat="1" applyFont="1" applyBorder="1" applyAlignment="1">
      <alignment horizontal="center" vertical="center" wrapText="1"/>
    </xf>
    <xf numFmtId="0" fontId="4" fillId="0" borderId="42" xfId="5" applyNumberFormat="1" applyFont="1" applyBorder="1" applyAlignment="1">
      <alignment horizontal="center" vertical="center" wrapText="1"/>
    </xf>
    <xf numFmtId="0" fontId="4" fillId="0" borderId="7" xfId="5" applyNumberFormat="1" applyFont="1" applyBorder="1" applyAlignment="1">
      <alignment horizontal="center" vertical="center" wrapText="1"/>
    </xf>
    <xf numFmtId="0" fontId="4" fillId="0" borderId="15" xfId="5" applyNumberFormat="1" applyFont="1" applyBorder="1" applyAlignment="1">
      <alignment horizontal="center" vertical="center" wrapText="1"/>
    </xf>
    <xf numFmtId="0" fontId="3" fillId="0" borderId="7" xfId="5" applyNumberFormat="1" applyFont="1" applyBorder="1" applyAlignment="1">
      <alignment horizontal="center" vertical="center" wrapText="1"/>
    </xf>
    <xf numFmtId="0" fontId="3" fillId="0" borderId="1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Docs\&#1055;&#1054;&#1057;&#1058;&#1040;&#1053;&#1054;&#1042;&#1051;&#1045;&#1053;&#1048;&#1071;\&#1055;&#1056;&#1054;&#1043;&#1056;&#1040;&#1052;&#1052;&#1040;%20&#1056;&#1040;&#1047;&#1042;&#1048;&#1058;&#1048;&#1071;%20&#1054;&#1041;&#1056;&#1040;&#1047;&#1054;&#1042;&#1040;&#1053;&#1048;&#1071;\&#1055;&#1056;&#1054;&#1075;&#1088;&#1072;&#1084;&#1084;&#1072;%2020-24%202021%20&#1075;&#1086;&#1076;%20%20&#1086;&#1090;%2002.07.21%20&#8470;%20272\&#1086;&#1090;%2002.07.2021%20&#8470;%20272%20%20%20%20%20%20%20%20%20%20&#1053;&#1054;&#1042;&#1040;&#1071;%20&#1055;&#1056;&#1054;&#1043;&#1056;&#1040;&#1052;&#1052;&#1040;%2020-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5;&#1088;&#1086;&#1075;&#1088;&#1072;&#1084;&#1084;&#1072;%20&#1086;&#1073;&#1088;&#1072;&#1079;&#1086;&#1074;&#1072;&#1085;&#1080;&#1077;%20&#1076;&#1086;%2022.10.2021/&#1086;&#1090;%20.08.2021%20&#8470;%20%20%20%20%20%20%20%20%20%20&#1053;&#1054;&#1042;&#1040;&#1071;%20&#1055;&#1056;&#1054;&#1043;&#1056;&#1040;&#1052;&#1052;&#1040;%2020-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3"/>
      <sheetName val="Приложение к подпрограмме III"/>
      <sheetName val="Приложение 4"/>
      <sheetName val="Приложение к подпрограмме IV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0">
          <cell r="G10">
            <v>18046</v>
          </cell>
        </row>
        <row r="11"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</sheetData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4"/>
      <sheetName val="Приложение к подпрограмме IV"/>
      <sheetName val="Приложение 3"/>
      <sheetName val="Приложение к подпрограмме III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F11">
            <v>0</v>
          </cell>
        </row>
        <row r="12">
          <cell r="F12">
            <v>0</v>
          </cell>
          <cell r="G12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view="pageLayout" workbookViewId="0">
      <selection sqref="A1:XFD3"/>
    </sheetView>
  </sheetViews>
  <sheetFormatPr defaultColWidth="8" defaultRowHeight="15" x14ac:dyDescent="0.25"/>
  <cols>
    <col min="1" max="1" width="23.7109375" customWidth="1"/>
    <col min="2" max="2" width="13.42578125" customWidth="1"/>
    <col min="3" max="3" width="15.42578125" customWidth="1"/>
    <col min="4" max="4" width="20.5703125" customWidth="1"/>
    <col min="5" max="5" width="13.28515625" customWidth="1"/>
    <col min="6" max="6" width="10.5703125" customWidth="1"/>
    <col min="7" max="7" width="11.7109375" customWidth="1"/>
    <col min="8" max="8" width="11.140625" customWidth="1"/>
    <col min="9" max="9" width="12.140625" customWidth="1"/>
    <col min="10" max="10" width="11" customWidth="1"/>
  </cols>
  <sheetData>
    <row r="1" spans="1:10" ht="18.75" x14ac:dyDescent="0.3">
      <c r="A1" s="2"/>
      <c r="B1" s="2"/>
      <c r="C1" s="2"/>
      <c r="D1" s="2"/>
      <c r="E1" s="190" t="s">
        <v>0</v>
      </c>
      <c r="F1" s="191"/>
      <c r="G1" s="191"/>
      <c r="H1" s="191"/>
      <c r="I1" s="191"/>
      <c r="J1" s="192"/>
    </row>
    <row r="2" spans="1:10" ht="18.75" x14ac:dyDescent="0.3">
      <c r="A2" s="2"/>
      <c r="B2" s="2"/>
      <c r="C2" s="2"/>
      <c r="D2" s="2"/>
      <c r="E2" s="193" t="s">
        <v>1</v>
      </c>
      <c r="F2" s="194"/>
      <c r="G2" s="194"/>
      <c r="H2" s="194"/>
      <c r="I2" s="194"/>
      <c r="J2" s="195"/>
    </row>
    <row r="3" spans="1:10" ht="18.75" x14ac:dyDescent="0.3">
      <c r="A3" s="2"/>
      <c r="B3" s="2"/>
      <c r="C3" s="2"/>
      <c r="D3" s="190" t="s">
        <v>2</v>
      </c>
      <c r="E3" s="191"/>
      <c r="F3" s="191"/>
      <c r="G3" s="191"/>
      <c r="H3" s="191"/>
      <c r="I3" s="191"/>
      <c r="J3" s="192"/>
    </row>
    <row r="4" spans="1:10" ht="18.75" x14ac:dyDescent="0.3">
      <c r="A4" s="2"/>
      <c r="B4" s="2"/>
      <c r="C4" s="2"/>
      <c r="D4" s="2"/>
      <c r="E4" s="190"/>
      <c r="F4" s="191"/>
      <c r="G4" s="191"/>
      <c r="H4" s="191"/>
      <c r="I4" s="191"/>
      <c r="J4" s="192"/>
    </row>
    <row r="5" spans="1:10" ht="7.5" customHeight="1" x14ac:dyDescent="0.3">
      <c r="A5" s="2"/>
      <c r="B5" s="2"/>
      <c r="C5" s="2"/>
      <c r="D5" s="2"/>
      <c r="E5" s="2"/>
      <c r="F5" s="3"/>
      <c r="G5" s="2"/>
      <c r="H5" s="2"/>
      <c r="I5" s="2"/>
      <c r="J5" s="2"/>
    </row>
    <row r="6" spans="1:10" ht="39" customHeight="1" x14ac:dyDescent="0.25">
      <c r="A6" s="204" t="s">
        <v>3</v>
      </c>
      <c r="B6" s="205"/>
      <c r="C6" s="205"/>
      <c r="D6" s="205"/>
      <c r="E6" s="205"/>
      <c r="F6" s="205"/>
      <c r="G6" s="205"/>
      <c r="H6" s="205"/>
      <c r="I6" s="205"/>
      <c r="J6" s="206"/>
    </row>
    <row r="7" spans="1:10" ht="25.5" customHeight="1" x14ac:dyDescent="0.25">
      <c r="A7" s="144" t="s">
        <v>4</v>
      </c>
      <c r="B7" s="207" t="s">
        <v>5</v>
      </c>
      <c r="C7" s="207"/>
      <c r="D7" s="207"/>
      <c r="E7" s="207"/>
      <c r="F7" s="207"/>
      <c r="G7" s="207"/>
      <c r="H7" s="207"/>
      <c r="I7" s="207"/>
      <c r="J7" s="207"/>
    </row>
    <row r="8" spans="1:10" ht="20.25" customHeight="1" x14ac:dyDescent="0.25">
      <c r="A8" s="197" t="s">
        <v>6</v>
      </c>
      <c r="B8" s="197" t="s">
        <v>7</v>
      </c>
      <c r="C8" s="197"/>
      <c r="D8" s="208" t="s">
        <v>8</v>
      </c>
      <c r="E8" s="197" t="s">
        <v>9</v>
      </c>
      <c r="F8" s="197"/>
      <c r="G8" s="197"/>
      <c r="H8" s="197"/>
      <c r="I8" s="197"/>
      <c r="J8" s="197"/>
    </row>
    <row r="9" spans="1:10" ht="31.5" customHeight="1" x14ac:dyDescent="0.25">
      <c r="A9" s="197"/>
      <c r="B9" s="197"/>
      <c r="C9" s="197"/>
      <c r="D9" s="208"/>
      <c r="E9" s="142" t="s">
        <v>10</v>
      </c>
      <c r="F9" s="142" t="s">
        <v>11</v>
      </c>
      <c r="G9" s="142" t="s">
        <v>12</v>
      </c>
      <c r="H9" s="142" t="s">
        <v>13</v>
      </c>
      <c r="I9" s="142" t="s">
        <v>14</v>
      </c>
      <c r="J9" s="142" t="s">
        <v>15</v>
      </c>
    </row>
    <row r="10" spans="1:10" ht="31.5" customHeight="1" x14ac:dyDescent="0.25">
      <c r="A10" s="197"/>
      <c r="B10" s="198" t="s">
        <v>84</v>
      </c>
      <c r="C10" s="199"/>
      <c r="D10" s="139" t="s">
        <v>16</v>
      </c>
      <c r="E10" s="145">
        <f t="shared" ref="E10:E12" si="0">F10+G10+H10+I10+J10</f>
        <v>2753200</v>
      </c>
      <c r="F10" s="145">
        <f>F11+F12</f>
        <v>494398.6</v>
      </c>
      <c r="G10" s="145">
        <f t="shared" ref="G10:J10" si="1">G11+G12</f>
        <v>493923.4</v>
      </c>
      <c r="H10" s="145">
        <f t="shared" si="1"/>
        <v>603635</v>
      </c>
      <c r="I10" s="145">
        <f t="shared" si="1"/>
        <v>630303</v>
      </c>
      <c r="J10" s="145">
        <f t="shared" si="1"/>
        <v>530940</v>
      </c>
    </row>
    <row r="11" spans="1:10" ht="31.5" customHeight="1" x14ac:dyDescent="0.25">
      <c r="A11" s="197"/>
      <c r="B11" s="200"/>
      <c r="C11" s="201"/>
      <c r="D11" s="139" t="s">
        <v>17</v>
      </c>
      <c r="E11" s="145">
        <f t="shared" si="0"/>
        <v>2031940</v>
      </c>
      <c r="F11" s="145">
        <f>F14+F17</f>
        <v>354582</v>
      </c>
      <c r="G11" s="145">
        <f t="shared" ref="G11:J11" si="2">G14+G17</f>
        <v>345829</v>
      </c>
      <c r="H11" s="145">
        <f t="shared" si="2"/>
        <v>467363</v>
      </c>
      <c r="I11" s="145">
        <f t="shared" si="2"/>
        <v>492976</v>
      </c>
      <c r="J11" s="145">
        <f t="shared" si="2"/>
        <v>371190</v>
      </c>
    </row>
    <row r="12" spans="1:10" ht="38.25" customHeight="1" x14ac:dyDescent="0.25">
      <c r="A12" s="197"/>
      <c r="B12" s="202"/>
      <c r="C12" s="203"/>
      <c r="D12" s="139" t="s">
        <v>156</v>
      </c>
      <c r="E12" s="145">
        <f t="shared" si="0"/>
        <v>721260</v>
      </c>
      <c r="F12" s="145">
        <f>F15+F18</f>
        <v>139816.6</v>
      </c>
      <c r="G12" s="145">
        <f t="shared" ref="G12:J12" si="3">G15+G18</f>
        <v>148094.39999999999</v>
      </c>
      <c r="H12" s="145">
        <f t="shared" si="3"/>
        <v>136272</v>
      </c>
      <c r="I12" s="145">
        <f t="shared" si="3"/>
        <v>137327</v>
      </c>
      <c r="J12" s="145">
        <f t="shared" si="3"/>
        <v>159750</v>
      </c>
    </row>
    <row r="13" spans="1:10" ht="25.5" customHeight="1" x14ac:dyDescent="0.25">
      <c r="A13" s="197"/>
      <c r="B13" s="197" t="s">
        <v>5</v>
      </c>
      <c r="C13" s="197"/>
      <c r="D13" s="139" t="s">
        <v>16</v>
      </c>
      <c r="E13" s="145">
        <f>F13+G13+H13+I13+J13</f>
        <v>2534875</v>
      </c>
      <c r="F13" s="145">
        <f>F14+F15</f>
        <v>494398.6</v>
      </c>
      <c r="G13" s="145">
        <f t="shared" ref="G13:J13" si="4">G14+G15</f>
        <v>493923.4</v>
      </c>
      <c r="H13" s="145">
        <f t="shared" si="4"/>
        <v>507279</v>
      </c>
      <c r="I13" s="145">
        <f t="shared" si="4"/>
        <v>508334</v>
      </c>
      <c r="J13" s="145">
        <f t="shared" si="4"/>
        <v>530940</v>
      </c>
    </row>
    <row r="14" spans="1:10" ht="30" customHeight="1" x14ac:dyDescent="0.25">
      <c r="A14" s="197"/>
      <c r="B14" s="197"/>
      <c r="C14" s="197"/>
      <c r="D14" s="139" t="s">
        <v>17</v>
      </c>
      <c r="E14" s="145">
        <f t="shared" ref="E14:E18" si="5">F14+G14+H14+I14+J14</f>
        <v>1813615</v>
      </c>
      <c r="F14" s="145">
        <f>'Приложение к подпрограмме I'!G8+'Приложение к подпрограмме I'!G20</f>
        <v>354582</v>
      </c>
      <c r="G14" s="145">
        <f>'Приложение к подпрограмме I'!H8+'Приложение к подпрограмме I'!H20</f>
        <v>345829</v>
      </c>
      <c r="H14" s="145">
        <f>'Приложение к подпрограмме I'!I20</f>
        <v>371007</v>
      </c>
      <c r="I14" s="145">
        <f>'Приложение к подпрограмме I'!J20</f>
        <v>371007</v>
      </c>
      <c r="J14" s="145">
        <f>'Приложение к подпрограмме I'!K8+'Приложение к подпрограмме I'!K20</f>
        <v>371190</v>
      </c>
    </row>
    <row r="15" spans="1:10" ht="38.25" customHeight="1" x14ac:dyDescent="0.25">
      <c r="A15" s="197"/>
      <c r="B15" s="197"/>
      <c r="C15" s="197"/>
      <c r="D15" s="139" t="s">
        <v>156</v>
      </c>
      <c r="E15" s="145">
        <f t="shared" si="5"/>
        <v>721260</v>
      </c>
      <c r="F15" s="145">
        <f>'Приложение к подпрограмме I'!G9+'Приложение к подпрограмме I'!G21</f>
        <v>139816.6</v>
      </c>
      <c r="G15" s="145">
        <f>'Приложение к подпрограмме I'!H9+'Приложение к подпрограмме I'!H21</f>
        <v>148094.39999999999</v>
      </c>
      <c r="H15" s="145">
        <f>'Приложение к подпрограмме I'!I21+'Приложение к подпрограмме I'!H12</f>
        <v>136272</v>
      </c>
      <c r="I15" s="145">
        <f>'Приложение к подпрограмме I'!J21+'Приложение к подпрограмме I'!J12</f>
        <v>137327</v>
      </c>
      <c r="J15" s="145">
        <f>'Приложение к подпрограмме I'!K9+'Приложение к подпрограмме I'!K21</f>
        <v>159750</v>
      </c>
    </row>
    <row r="16" spans="1:10" ht="15.75" customHeight="1" x14ac:dyDescent="0.25">
      <c r="A16" s="197"/>
      <c r="B16" s="196" t="s">
        <v>165</v>
      </c>
      <c r="C16" s="196"/>
      <c r="D16" s="139" t="s">
        <v>16</v>
      </c>
      <c r="E16" s="145">
        <f t="shared" si="5"/>
        <v>218325</v>
      </c>
      <c r="F16" s="146">
        <f>F17+F18</f>
        <v>0</v>
      </c>
      <c r="G16" s="146">
        <f t="shared" ref="G16:J16" si="6">G17+G18</f>
        <v>0</v>
      </c>
      <c r="H16" s="146">
        <f t="shared" si="6"/>
        <v>96356</v>
      </c>
      <c r="I16" s="146">
        <f t="shared" si="6"/>
        <v>121969</v>
      </c>
      <c r="J16" s="146">
        <f t="shared" si="6"/>
        <v>0</v>
      </c>
    </row>
    <row r="17" spans="1:10" ht="24" x14ac:dyDescent="0.25">
      <c r="A17" s="197"/>
      <c r="B17" s="196"/>
      <c r="C17" s="196"/>
      <c r="D17" s="139" t="s">
        <v>17</v>
      </c>
      <c r="E17" s="145">
        <f t="shared" si="5"/>
        <v>218325</v>
      </c>
      <c r="F17" s="146">
        <v>0</v>
      </c>
      <c r="G17" s="146">
        <v>0</v>
      </c>
      <c r="H17" s="146">
        <f>'Приложение к подпрограмме I'!I17</f>
        <v>96356</v>
      </c>
      <c r="I17" s="146">
        <f>'Приложение к подпрограмме I'!J17</f>
        <v>121969</v>
      </c>
      <c r="J17" s="146">
        <v>0</v>
      </c>
    </row>
    <row r="18" spans="1:10" ht="36" x14ac:dyDescent="0.25">
      <c r="A18" s="197"/>
      <c r="B18" s="196"/>
      <c r="C18" s="196"/>
      <c r="D18" s="139" t="s">
        <v>156</v>
      </c>
      <c r="E18" s="145">
        <f t="shared" si="5"/>
        <v>0</v>
      </c>
      <c r="F18" s="146">
        <v>0</v>
      </c>
      <c r="G18" s="146">
        <v>0</v>
      </c>
      <c r="H18" s="146">
        <f>'Приложение к подпрограмме I'!I18</f>
        <v>0</v>
      </c>
      <c r="I18" s="146">
        <f>'Приложение к подпрограмме I'!J18</f>
        <v>0</v>
      </c>
      <c r="J18" s="146">
        <v>0</v>
      </c>
    </row>
    <row r="19" spans="1:10" x14ac:dyDescent="0.25">
      <c r="J19" s="75" t="s">
        <v>157</v>
      </c>
    </row>
    <row r="20" spans="1:10" x14ac:dyDescent="0.25">
      <c r="H20" s="6"/>
    </row>
    <row r="22" spans="1:10" ht="15.75" x14ac:dyDescent="0.25">
      <c r="C22" s="7"/>
    </row>
  </sheetData>
  <mergeCells count="13">
    <mergeCell ref="E1:J1"/>
    <mergeCell ref="E2:J2"/>
    <mergeCell ref="B16:C18"/>
    <mergeCell ref="A8:A18"/>
    <mergeCell ref="B10:C12"/>
    <mergeCell ref="D3:J3"/>
    <mergeCell ref="E4:J4"/>
    <mergeCell ref="A6:J6"/>
    <mergeCell ref="B7:J7"/>
    <mergeCell ref="B8:C9"/>
    <mergeCell ref="D8:D9"/>
    <mergeCell ref="E8:J8"/>
    <mergeCell ref="B13:C15"/>
  </mergeCells>
  <pageMargins left="0.6692913385826772" right="0.19685039370078741" top="0.59055118110236227" bottom="0.39370078740157483" header="0.11811023622047245" footer="0.51181102362204722"/>
  <pageSetup scale="90" firstPageNumber="12" orientation="landscape" useFirstPageNumber="1" r:id="rId1"/>
  <headerFooter>
    <oddHeader>&amp;C31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view="pageBreakPreview" zoomScale="115" zoomScaleSheetLayoutView="115" workbookViewId="0">
      <selection sqref="A1:XFD3"/>
    </sheetView>
  </sheetViews>
  <sheetFormatPr defaultColWidth="8" defaultRowHeight="15" x14ac:dyDescent="0.25"/>
  <cols>
    <col min="1" max="1" width="3.28515625" style="115" customWidth="1"/>
    <col min="2" max="2" width="17.28515625" style="115" customWidth="1"/>
    <col min="3" max="4" width="12" style="115" customWidth="1"/>
    <col min="5" max="5" width="11.7109375" style="115" customWidth="1"/>
    <col min="6" max="6" width="8.5703125" style="115" customWidth="1"/>
    <col min="7" max="12" width="12.28515625" style="115" customWidth="1"/>
    <col min="13" max="13" width="18.5703125" style="115" customWidth="1"/>
    <col min="14" max="14" width="3.7109375" style="115" customWidth="1"/>
    <col min="15" max="16384" width="8" style="115"/>
  </cols>
  <sheetData>
    <row r="1" spans="1:20" ht="15.75" customHeight="1" x14ac:dyDescent="0.25">
      <c r="J1" s="447" t="s">
        <v>109</v>
      </c>
      <c r="K1" s="447"/>
      <c r="L1" s="447"/>
      <c r="M1" s="447"/>
      <c r="N1" s="116"/>
      <c r="O1" s="116"/>
      <c r="P1" s="116"/>
      <c r="Q1" s="116"/>
      <c r="R1" s="116"/>
      <c r="S1" s="116"/>
      <c r="T1" s="116"/>
    </row>
    <row r="2" spans="1:20" ht="79.5" customHeight="1" x14ac:dyDescent="0.25">
      <c r="J2" s="447"/>
      <c r="K2" s="447"/>
      <c r="L2" s="447"/>
      <c r="M2" s="447"/>
      <c r="N2" s="116"/>
      <c r="O2" s="116"/>
      <c r="P2" s="116"/>
      <c r="Q2" s="116"/>
      <c r="R2" s="116"/>
      <c r="S2" s="116"/>
      <c r="T2" s="116"/>
    </row>
    <row r="3" spans="1:20" ht="38.25" customHeight="1" x14ac:dyDescent="0.25">
      <c r="A3" s="448" t="s">
        <v>110</v>
      </c>
      <c r="B3" s="448"/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116"/>
      <c r="O3" s="116"/>
      <c r="P3" s="116"/>
      <c r="Q3" s="116"/>
      <c r="R3" s="116"/>
      <c r="S3" s="116"/>
      <c r="T3" s="116"/>
    </row>
    <row r="4" spans="1:20" ht="29.25" customHeight="1" x14ac:dyDescent="0.25">
      <c r="A4" s="449" t="s">
        <v>111</v>
      </c>
      <c r="B4" s="449" t="s">
        <v>23</v>
      </c>
      <c r="C4" s="457" t="s">
        <v>24</v>
      </c>
      <c r="D4" s="449" t="s">
        <v>25</v>
      </c>
      <c r="E4" s="457" t="s">
        <v>26</v>
      </c>
      <c r="F4" s="449" t="s">
        <v>112</v>
      </c>
      <c r="G4" s="451" t="s">
        <v>113</v>
      </c>
      <c r="H4" s="452"/>
      <c r="I4" s="452"/>
      <c r="J4" s="452"/>
      <c r="K4" s="452"/>
      <c r="L4" s="453" t="s">
        <v>29</v>
      </c>
      <c r="M4" s="455" t="s">
        <v>30</v>
      </c>
      <c r="N4" s="117"/>
      <c r="O4" s="116"/>
      <c r="P4" s="116"/>
      <c r="Q4" s="116"/>
      <c r="R4" s="116"/>
      <c r="S4" s="116"/>
      <c r="T4" s="116"/>
    </row>
    <row r="5" spans="1:20" ht="105.75" customHeight="1" x14ac:dyDescent="0.25">
      <c r="A5" s="450"/>
      <c r="B5" s="450"/>
      <c r="C5" s="458"/>
      <c r="D5" s="450"/>
      <c r="E5" s="458"/>
      <c r="F5" s="450"/>
      <c r="G5" s="118" t="s">
        <v>11</v>
      </c>
      <c r="H5" s="119" t="s">
        <v>12</v>
      </c>
      <c r="I5" s="119" t="s">
        <v>13</v>
      </c>
      <c r="J5" s="119" t="s">
        <v>14</v>
      </c>
      <c r="K5" s="119" t="s">
        <v>15</v>
      </c>
      <c r="L5" s="454"/>
      <c r="M5" s="456"/>
      <c r="N5" s="117"/>
      <c r="O5" s="116"/>
      <c r="P5" s="116"/>
      <c r="Q5" s="116"/>
      <c r="R5" s="116"/>
      <c r="S5" s="116"/>
      <c r="T5" s="116"/>
    </row>
    <row r="6" spans="1:20" ht="17.25" customHeight="1" x14ac:dyDescent="0.25">
      <c r="A6" s="120">
        <v>1</v>
      </c>
      <c r="B6" s="120">
        <v>2</v>
      </c>
      <c r="C6" s="120">
        <v>3</v>
      </c>
      <c r="D6" s="120">
        <v>4</v>
      </c>
      <c r="E6" s="120">
        <v>5</v>
      </c>
      <c r="F6" s="120">
        <v>6</v>
      </c>
      <c r="G6" s="120">
        <v>7</v>
      </c>
      <c r="H6" s="120">
        <v>8</v>
      </c>
      <c r="I6" s="120">
        <v>9</v>
      </c>
      <c r="J6" s="120">
        <v>10</v>
      </c>
      <c r="K6" s="120">
        <v>11</v>
      </c>
      <c r="L6" s="121">
        <v>12</v>
      </c>
      <c r="M6" s="120">
        <v>13</v>
      </c>
      <c r="N6" s="117"/>
      <c r="O6" s="116"/>
      <c r="P6" s="116"/>
      <c r="Q6" s="116"/>
      <c r="R6" s="116"/>
      <c r="S6" s="116"/>
      <c r="T6" s="116"/>
    </row>
    <row r="7" spans="1:20" ht="39.75" customHeight="1" x14ac:dyDescent="0.25">
      <c r="A7" s="436" t="s">
        <v>31</v>
      </c>
      <c r="B7" s="446" t="s">
        <v>114</v>
      </c>
      <c r="C7" s="440" t="s">
        <v>33</v>
      </c>
      <c r="D7" s="122" t="s">
        <v>115</v>
      </c>
      <c r="E7" s="123">
        <f>E8+E9</f>
        <v>0</v>
      </c>
      <c r="F7" s="124">
        <f t="shared" ref="F7:F15" si="0">G7+H7+I7+J7+K7</f>
        <v>96469.900000000009</v>
      </c>
      <c r="G7" s="123">
        <f>G8+G9</f>
        <v>18046</v>
      </c>
      <c r="H7" s="123">
        <f>H8+H9</f>
        <v>18350.3</v>
      </c>
      <c r="I7" s="123">
        <f>I8+I9</f>
        <v>18244</v>
      </c>
      <c r="J7" s="123">
        <f>J8+J9</f>
        <v>18258.3</v>
      </c>
      <c r="K7" s="125">
        <f>K8+K9</f>
        <v>23571.3</v>
      </c>
      <c r="L7" s="442" t="s">
        <v>116</v>
      </c>
      <c r="M7" s="437"/>
      <c r="N7" s="117"/>
      <c r="O7" s="116"/>
      <c r="P7" s="116"/>
      <c r="Q7" s="116"/>
      <c r="R7" s="116"/>
      <c r="S7" s="116"/>
      <c r="T7" s="116"/>
    </row>
    <row r="8" spans="1:20" ht="51.75" customHeight="1" x14ac:dyDescent="0.25">
      <c r="A8" s="435"/>
      <c r="B8" s="446"/>
      <c r="C8" s="441"/>
      <c r="D8" s="126" t="s">
        <v>17</v>
      </c>
      <c r="E8" s="123">
        <v>0</v>
      </c>
      <c r="F8" s="124">
        <f t="shared" si="0"/>
        <v>0</v>
      </c>
      <c r="G8" s="123">
        <f t="shared" ref="G8:K9" si="1">G11+G14</f>
        <v>0</v>
      </c>
      <c r="H8" s="123">
        <f t="shared" si="1"/>
        <v>0</v>
      </c>
      <c r="I8" s="123">
        <f t="shared" si="1"/>
        <v>0</v>
      </c>
      <c r="J8" s="123">
        <f t="shared" si="1"/>
        <v>0</v>
      </c>
      <c r="K8" s="123">
        <f t="shared" si="1"/>
        <v>0</v>
      </c>
      <c r="L8" s="438"/>
      <c r="M8" s="438"/>
      <c r="N8" s="117"/>
      <c r="O8" s="116"/>
      <c r="P8" s="116"/>
      <c r="Q8" s="116"/>
      <c r="R8" s="116"/>
      <c r="S8" s="116"/>
      <c r="T8" s="116"/>
    </row>
    <row r="9" spans="1:20" ht="51.75" customHeight="1" x14ac:dyDescent="0.25">
      <c r="A9" s="436"/>
      <c r="B9" s="446"/>
      <c r="C9" s="441"/>
      <c r="D9" s="127" t="s">
        <v>18</v>
      </c>
      <c r="E9" s="128">
        <v>0</v>
      </c>
      <c r="F9" s="124">
        <f t="shared" si="0"/>
        <v>96469.900000000009</v>
      </c>
      <c r="G9" s="128">
        <f t="shared" si="1"/>
        <v>18046</v>
      </c>
      <c r="H9" s="128">
        <f t="shared" si="1"/>
        <v>18350.3</v>
      </c>
      <c r="I9" s="128">
        <f t="shared" si="1"/>
        <v>18244</v>
      </c>
      <c r="J9" s="128">
        <f t="shared" si="1"/>
        <v>18258.3</v>
      </c>
      <c r="K9" s="128">
        <f t="shared" si="1"/>
        <v>23571.3</v>
      </c>
      <c r="L9" s="438"/>
      <c r="M9" s="439"/>
      <c r="N9" s="117"/>
      <c r="O9" s="116"/>
      <c r="P9" s="116"/>
      <c r="Q9" s="116"/>
      <c r="R9" s="116"/>
      <c r="S9" s="116"/>
      <c r="T9" s="116"/>
    </row>
    <row r="10" spans="1:20" ht="51.75" customHeight="1" x14ac:dyDescent="0.25">
      <c r="A10" s="434" t="s">
        <v>37</v>
      </c>
      <c r="B10" s="437" t="s">
        <v>149</v>
      </c>
      <c r="C10" s="440" t="s">
        <v>33</v>
      </c>
      <c r="D10" s="122" t="s">
        <v>115</v>
      </c>
      <c r="E10" s="128">
        <v>0</v>
      </c>
      <c r="F10" s="123">
        <f t="shared" si="0"/>
        <v>94763.900000000009</v>
      </c>
      <c r="G10" s="123">
        <f>G11+G12</f>
        <v>17740</v>
      </c>
      <c r="H10" s="123">
        <f>H11+H12</f>
        <v>18000.3</v>
      </c>
      <c r="I10" s="123">
        <f>I11+I12</f>
        <v>17894</v>
      </c>
      <c r="J10" s="123">
        <f>J11+J12</f>
        <v>17908.3</v>
      </c>
      <c r="K10" s="123">
        <f>K11+K12</f>
        <v>23221.3</v>
      </c>
      <c r="L10" s="442" t="s">
        <v>116</v>
      </c>
      <c r="M10" s="437"/>
      <c r="N10" s="117"/>
      <c r="O10" s="116"/>
      <c r="P10" s="116"/>
      <c r="Q10" s="116"/>
      <c r="R10" s="116"/>
      <c r="S10" s="116"/>
      <c r="T10" s="116"/>
    </row>
    <row r="11" spans="1:20" ht="51.75" customHeight="1" x14ac:dyDescent="0.25">
      <c r="A11" s="435"/>
      <c r="B11" s="438"/>
      <c r="C11" s="441"/>
      <c r="D11" s="129" t="s">
        <v>17</v>
      </c>
      <c r="E11" s="128">
        <v>0</v>
      </c>
      <c r="F11" s="123">
        <f t="shared" si="0"/>
        <v>0</v>
      </c>
      <c r="G11" s="123">
        <v>0</v>
      </c>
      <c r="H11" s="123">
        <v>0</v>
      </c>
      <c r="I11" s="123">
        <v>0</v>
      </c>
      <c r="J11" s="123">
        <v>0</v>
      </c>
      <c r="K11" s="123">
        <v>0</v>
      </c>
      <c r="L11" s="438"/>
      <c r="M11" s="438"/>
      <c r="N11" s="117"/>
      <c r="O11" s="116"/>
      <c r="P11" s="116"/>
      <c r="Q11" s="116"/>
      <c r="R11" s="116"/>
      <c r="S11" s="116"/>
      <c r="T11" s="116"/>
    </row>
    <row r="12" spans="1:20" ht="51.75" customHeight="1" x14ac:dyDescent="0.25">
      <c r="A12" s="436"/>
      <c r="B12" s="439"/>
      <c r="C12" s="441"/>
      <c r="D12" s="127" t="s">
        <v>18</v>
      </c>
      <c r="E12" s="128">
        <v>18337</v>
      </c>
      <c r="F12" s="123">
        <f t="shared" si="0"/>
        <v>94763.900000000009</v>
      </c>
      <c r="G12" s="130">
        <v>17740</v>
      </c>
      <c r="H12" s="130">
        <v>18000.3</v>
      </c>
      <c r="I12" s="130">
        <v>17894</v>
      </c>
      <c r="J12" s="130">
        <v>17908.3</v>
      </c>
      <c r="K12" s="130">
        <v>23221.3</v>
      </c>
      <c r="L12" s="438"/>
      <c r="M12" s="439"/>
      <c r="N12" s="117"/>
      <c r="O12" s="116"/>
      <c r="P12" s="116"/>
      <c r="Q12" s="116"/>
      <c r="R12" s="116"/>
      <c r="S12" s="116"/>
      <c r="T12" s="116"/>
    </row>
    <row r="13" spans="1:20" ht="51.75" customHeight="1" x14ac:dyDescent="0.25">
      <c r="A13" s="434" t="s">
        <v>38</v>
      </c>
      <c r="B13" s="437" t="s">
        <v>150</v>
      </c>
      <c r="C13" s="443" t="s">
        <v>33</v>
      </c>
      <c r="D13" s="131" t="s">
        <v>115</v>
      </c>
      <c r="E13" s="128">
        <v>0</v>
      </c>
      <c r="F13" s="123">
        <f t="shared" si="0"/>
        <v>1706</v>
      </c>
      <c r="G13" s="123">
        <f>G14+G15</f>
        <v>306</v>
      </c>
      <c r="H13" s="123">
        <f>H14+H15</f>
        <v>350</v>
      </c>
      <c r="I13" s="123">
        <f>I14+I15</f>
        <v>350</v>
      </c>
      <c r="J13" s="123">
        <f>J14+J15</f>
        <v>350</v>
      </c>
      <c r="K13" s="123">
        <f>K14+K15</f>
        <v>350</v>
      </c>
      <c r="L13" s="437" t="s">
        <v>35</v>
      </c>
      <c r="M13" s="437"/>
      <c r="N13" s="117"/>
      <c r="O13" s="116"/>
      <c r="P13" s="116"/>
      <c r="Q13" s="116"/>
      <c r="R13" s="116"/>
      <c r="S13" s="116"/>
      <c r="T13" s="116"/>
    </row>
    <row r="14" spans="1:20" ht="51.75" customHeight="1" x14ac:dyDescent="0.25">
      <c r="A14" s="435"/>
      <c r="B14" s="438"/>
      <c r="C14" s="444"/>
      <c r="D14" s="132" t="s">
        <v>17</v>
      </c>
      <c r="E14" s="128">
        <v>0</v>
      </c>
      <c r="F14" s="123">
        <f t="shared" si="0"/>
        <v>0</v>
      </c>
      <c r="G14" s="123">
        <v>0</v>
      </c>
      <c r="H14" s="123">
        <v>0</v>
      </c>
      <c r="I14" s="123">
        <v>0</v>
      </c>
      <c r="J14" s="123">
        <v>0</v>
      </c>
      <c r="K14" s="123">
        <v>0</v>
      </c>
      <c r="L14" s="438"/>
      <c r="M14" s="438"/>
      <c r="N14" s="117"/>
      <c r="O14" s="116"/>
      <c r="P14" s="116"/>
      <c r="Q14" s="116"/>
      <c r="R14" s="116"/>
      <c r="S14" s="116"/>
      <c r="T14" s="116"/>
    </row>
    <row r="15" spans="1:20" ht="51.75" customHeight="1" x14ac:dyDescent="0.25">
      <c r="A15" s="436"/>
      <c r="B15" s="439"/>
      <c r="C15" s="445"/>
      <c r="D15" s="127" t="s">
        <v>18</v>
      </c>
      <c r="E15" s="123">
        <v>0</v>
      </c>
      <c r="F15" s="123">
        <f t="shared" si="0"/>
        <v>1706</v>
      </c>
      <c r="G15" s="130">
        <v>306</v>
      </c>
      <c r="H15" s="130">
        <v>350</v>
      </c>
      <c r="I15" s="130">
        <v>350</v>
      </c>
      <c r="J15" s="130">
        <v>350</v>
      </c>
      <c r="K15" s="130">
        <v>350</v>
      </c>
      <c r="L15" s="439"/>
      <c r="M15" s="439"/>
      <c r="N15" s="117"/>
      <c r="O15" s="116"/>
      <c r="P15" s="116"/>
      <c r="Q15" s="116"/>
      <c r="R15" s="116"/>
      <c r="S15" s="116"/>
      <c r="T15" s="116"/>
    </row>
    <row r="16" spans="1:20" x14ac:dyDescent="0.25">
      <c r="A16" s="133"/>
      <c r="B16" s="133"/>
      <c r="C16" s="133"/>
      <c r="D16" s="134"/>
      <c r="E16" s="133"/>
      <c r="F16" s="133"/>
      <c r="G16" s="133"/>
      <c r="H16" s="133"/>
      <c r="I16" s="133"/>
      <c r="J16" s="133"/>
      <c r="K16" s="133"/>
      <c r="L16" s="133"/>
      <c r="M16" s="135"/>
    </row>
    <row r="17" spans="1:13" x14ac:dyDescent="0.25">
      <c r="A17" s="133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</row>
    <row r="18" spans="1:13" x14ac:dyDescent="0.25">
      <c r="A18" s="133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</row>
  </sheetData>
  <mergeCells count="26">
    <mergeCell ref="J1:M2"/>
    <mergeCell ref="A3:M3"/>
    <mergeCell ref="F4:F5"/>
    <mergeCell ref="G4:K4"/>
    <mergeCell ref="L4:L5"/>
    <mergeCell ref="M4:M5"/>
    <mergeCell ref="A4:A5"/>
    <mergeCell ref="B4:B5"/>
    <mergeCell ref="C4:C5"/>
    <mergeCell ref="D4:D5"/>
    <mergeCell ref="E4:E5"/>
    <mergeCell ref="A7:A9"/>
    <mergeCell ref="B7:B9"/>
    <mergeCell ref="C7:C9"/>
    <mergeCell ref="L7:L9"/>
    <mergeCell ref="M7:M9"/>
    <mergeCell ref="A13:A15"/>
    <mergeCell ref="B13:B15"/>
    <mergeCell ref="C13:C15"/>
    <mergeCell ref="L13:L15"/>
    <mergeCell ref="M13:M15"/>
    <mergeCell ref="A10:A12"/>
    <mergeCell ref="B10:B12"/>
    <mergeCell ref="C10:C12"/>
    <mergeCell ref="L10:L12"/>
    <mergeCell ref="M10:M12"/>
  </mergeCells>
  <pageMargins left="0.23622047244094491" right="0.23622047244094491" top="0.59055118110236227" bottom="0.35433070866141736" header="0.31496062992125984" footer="0.31496062992125984"/>
  <pageSetup scale="84" firstPageNumber="44" orientation="landscape" useFirstPageNumber="1" r:id="rId1"/>
  <headerFooter>
    <oddHeader>&amp;C&amp;P</oddHeader>
  </headerFooter>
  <rowBreaks count="1" manualBreakCount="1">
    <brk id="12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C20" sqref="C20"/>
    </sheetView>
  </sheetViews>
  <sheetFormatPr defaultColWidth="8" defaultRowHeight="15" x14ac:dyDescent="0.25"/>
  <cols>
    <col min="3" max="3" width="14.85546875" customWidth="1"/>
    <col min="4" max="8" width="15.140625" customWidth="1"/>
  </cols>
  <sheetData>
    <row r="1" spans="1:8" x14ac:dyDescent="0.25">
      <c r="D1" s="15">
        <v>2020</v>
      </c>
      <c r="E1" s="15">
        <v>2021</v>
      </c>
      <c r="F1" s="15">
        <v>2022</v>
      </c>
      <c r="G1" s="15">
        <v>2023</v>
      </c>
      <c r="H1" s="15">
        <v>2024</v>
      </c>
    </row>
    <row r="2" spans="1:8" x14ac:dyDescent="0.25">
      <c r="B2" t="s">
        <v>117</v>
      </c>
    </row>
    <row r="3" spans="1:8" x14ac:dyDescent="0.25">
      <c r="A3" t="s">
        <v>118</v>
      </c>
      <c r="B3" t="s">
        <v>119</v>
      </c>
      <c r="C3" s="60">
        <f t="shared" ref="C3:C8" si="0">D3+E3+F3+G3+H3</f>
        <v>2031940</v>
      </c>
      <c r="D3" s="60">
        <f>'Приложение 1'!F14</f>
        <v>354582</v>
      </c>
      <c r="E3" s="60">
        <f>'Приложение 1'!G14</f>
        <v>345829</v>
      </c>
      <c r="F3" s="60">
        <f>'Приложение 1'!H14+'Приложение 1'!H17</f>
        <v>467363</v>
      </c>
      <c r="G3" s="60">
        <f>'Приложение 1'!I14+'Приложение 1'!I16</f>
        <v>492976</v>
      </c>
      <c r="H3" s="60">
        <f>'Приложение 1'!J14</f>
        <v>371190</v>
      </c>
    </row>
    <row r="4" spans="1:8" x14ac:dyDescent="0.25">
      <c r="B4" t="s">
        <v>120</v>
      </c>
      <c r="C4" s="60">
        <f t="shared" si="0"/>
        <v>721260</v>
      </c>
      <c r="D4" s="60">
        <f>'Приложение 1'!F15</f>
        <v>139816.6</v>
      </c>
      <c r="E4" s="60">
        <f>'Приложение 1'!G15</f>
        <v>148094.39999999999</v>
      </c>
      <c r="F4" s="60">
        <f>'Приложение 1'!H15+'Приложение 1'!H18</f>
        <v>136272</v>
      </c>
      <c r="G4" s="60">
        <f>'Приложение 1'!I15+'Приложение 1'!I18</f>
        <v>137327</v>
      </c>
      <c r="H4" s="60">
        <f>'Приложение 1'!J15</f>
        <v>159750</v>
      </c>
    </row>
    <row r="5" spans="1:8" x14ac:dyDescent="0.25">
      <c r="C5" s="61">
        <f t="shared" si="0"/>
        <v>2753200</v>
      </c>
      <c r="D5" s="61">
        <f>SUM(D3:D4)</f>
        <v>494398.6</v>
      </c>
      <c r="E5" s="61">
        <f>SUM(E3:E4)</f>
        <v>493923.4</v>
      </c>
      <c r="F5" s="61">
        <f>SUM(F3:F4)</f>
        <v>603635</v>
      </c>
      <c r="G5" s="61">
        <f>SUM(G3:G4)</f>
        <v>630303</v>
      </c>
      <c r="H5" s="61">
        <f>SUM(H3:H4)</f>
        <v>530940</v>
      </c>
    </row>
    <row r="6" spans="1:8" x14ac:dyDescent="0.25">
      <c r="B6" t="s">
        <v>119</v>
      </c>
      <c r="C6" s="143">
        <f t="shared" si="0"/>
        <v>2698006.46502</v>
      </c>
      <c r="D6" s="60">
        <f>'Приложение 2'!F13</f>
        <v>455914.7</v>
      </c>
      <c r="E6" s="60">
        <f>'Приложение 2'!G13</f>
        <v>446080.99502000003</v>
      </c>
      <c r="F6" s="60">
        <f>'Приложение 2'!H13+'Приложение 2'!H18</f>
        <v>888766.06</v>
      </c>
      <c r="G6" s="60">
        <f>'Приложение 2'!I13</f>
        <v>464417.91000000003</v>
      </c>
      <c r="H6" s="60">
        <f>'Приложение 2'!J13</f>
        <v>442826.8</v>
      </c>
    </row>
    <row r="7" spans="1:8" x14ac:dyDescent="0.25">
      <c r="A7" t="s">
        <v>121</v>
      </c>
      <c r="B7" t="s">
        <v>151</v>
      </c>
      <c r="C7" s="60">
        <f t="shared" si="0"/>
        <v>165472.74359999999</v>
      </c>
      <c r="D7" s="60">
        <f>'Приложение 2'!F14</f>
        <v>14088.3</v>
      </c>
      <c r="E7" s="60">
        <f>'Приложение 2'!G14</f>
        <v>34247.743600000002</v>
      </c>
      <c r="F7" s="60">
        <f>'Приложение 2'!H14</f>
        <v>38901.56</v>
      </c>
      <c r="G7" s="60">
        <f>'Приложение 2'!I14</f>
        <v>38411.440000000002</v>
      </c>
      <c r="H7" s="60">
        <f>'Приложение 2'!J14</f>
        <v>39823.699999999997</v>
      </c>
    </row>
    <row r="8" spans="1:8" x14ac:dyDescent="0.25">
      <c r="B8" t="s">
        <v>120</v>
      </c>
      <c r="C8" s="60">
        <f t="shared" si="0"/>
        <v>469165.34999999992</v>
      </c>
      <c r="D8" s="60">
        <f>'Приложение 2'!F15</f>
        <v>76983.8</v>
      </c>
      <c r="E8" s="60">
        <f>'Приложение 2'!G15</f>
        <v>90128.12</v>
      </c>
      <c r="F8" s="60">
        <f>'Приложение 2'!H15+'Приложение 2'!H19</f>
        <v>121870.48</v>
      </c>
      <c r="G8" s="60">
        <f>'Приложение 2'!I15</f>
        <v>75960.149999999994</v>
      </c>
      <c r="H8" s="60">
        <f>'Приложение 2'!J15</f>
        <v>104222.8</v>
      </c>
    </row>
    <row r="9" spans="1:8" x14ac:dyDescent="0.25">
      <c r="C9" s="61">
        <f>C8+C7+C6</f>
        <v>3332644.5586199998</v>
      </c>
      <c r="D9" s="61">
        <f t="shared" ref="D9:H9" si="1">D8+D7+D6</f>
        <v>546986.80000000005</v>
      </c>
      <c r="E9" s="61">
        <f t="shared" si="1"/>
        <v>570456.85862000007</v>
      </c>
      <c r="F9" s="61">
        <f t="shared" si="1"/>
        <v>1049538.1000000001</v>
      </c>
      <c r="G9" s="61">
        <f t="shared" si="1"/>
        <v>578789.5</v>
      </c>
      <c r="H9" s="61">
        <f t="shared" si="1"/>
        <v>586873.30000000005</v>
      </c>
    </row>
    <row r="10" spans="1:8" x14ac:dyDescent="0.25">
      <c r="B10" t="s">
        <v>119</v>
      </c>
      <c r="C10" s="60">
        <f>D10+E10+F10+G10+H10</f>
        <v>0</v>
      </c>
      <c r="D10" s="60">
        <f>'Приложение 3'!F9</f>
        <v>0</v>
      </c>
      <c r="E10" s="60">
        <f>-'Приложение 3'!G8</f>
        <v>0</v>
      </c>
      <c r="F10" s="60">
        <f>'Приложение 3'!G9</f>
        <v>0</v>
      </c>
      <c r="G10" s="60">
        <f>'Приложение 3'!H9</f>
        <v>0</v>
      </c>
      <c r="H10" s="60">
        <f>'Приложение 3'!J8</f>
        <v>0</v>
      </c>
    </row>
    <row r="11" spans="1:8" x14ac:dyDescent="0.25">
      <c r="A11" t="s">
        <v>122</v>
      </c>
      <c r="B11" t="s">
        <v>151</v>
      </c>
      <c r="C11" s="60">
        <f>D11+E11+F11+G11+H11</f>
        <v>0</v>
      </c>
      <c r="D11" s="60">
        <f>'[2]Приложение 3'!F12</f>
        <v>0</v>
      </c>
      <c r="E11" s="60">
        <f>'[2]Приложение 3'!G12</f>
        <v>0</v>
      </c>
      <c r="F11" s="60">
        <f>'Приложение 3'!H9</f>
        <v>0</v>
      </c>
      <c r="G11" s="60">
        <f>'Приложение 3'!I9</f>
        <v>0</v>
      </c>
      <c r="H11" s="60">
        <f>'Приложение 3'!J9</f>
        <v>0</v>
      </c>
    </row>
    <row r="12" spans="1:8" x14ac:dyDescent="0.25">
      <c r="B12" t="s">
        <v>120</v>
      </c>
      <c r="C12" s="60">
        <f>D12+E12+F12+G12+H12</f>
        <v>302165.90000000002</v>
      </c>
      <c r="D12" s="60">
        <f>'Приложение 3'!F10</f>
        <v>110755.4</v>
      </c>
      <c r="E12" s="60">
        <f>'Приложение 3'!G10</f>
        <v>46965.5</v>
      </c>
      <c r="F12" s="60">
        <f>'Приложение 3'!H10</f>
        <v>47405</v>
      </c>
      <c r="G12" s="60">
        <f>'Приложение 3'!I10</f>
        <v>48520</v>
      </c>
      <c r="H12" s="60">
        <f>'Приложение 3'!J10</f>
        <v>48520</v>
      </c>
    </row>
    <row r="13" spans="1:8" x14ac:dyDescent="0.25">
      <c r="C13" s="61">
        <f t="shared" ref="C13:H13" si="2">SUM(C10:C12)</f>
        <v>302165.90000000002</v>
      </c>
      <c r="D13" s="61">
        <f t="shared" si="2"/>
        <v>110755.4</v>
      </c>
      <c r="E13" s="61">
        <f t="shared" si="2"/>
        <v>46965.5</v>
      </c>
      <c r="F13" s="61">
        <f t="shared" si="2"/>
        <v>47405</v>
      </c>
      <c r="G13" s="61">
        <f t="shared" si="2"/>
        <v>48520</v>
      </c>
      <c r="H13" s="61">
        <f t="shared" si="2"/>
        <v>48520</v>
      </c>
    </row>
    <row r="15" spans="1:8" x14ac:dyDescent="0.25">
      <c r="A15" t="s">
        <v>123</v>
      </c>
      <c r="B15" t="s">
        <v>120</v>
      </c>
      <c r="C15" s="60">
        <f>D15+E15+F15+G15+H15</f>
        <v>96469.900000000009</v>
      </c>
      <c r="D15" s="60">
        <f>'Приложение 4'!F13</f>
        <v>18046</v>
      </c>
      <c r="E15" s="60">
        <f>'Приложение 4 '!G10</f>
        <v>18350.3</v>
      </c>
      <c r="F15" s="60">
        <f>'Приложение 4 '!H10</f>
        <v>18244</v>
      </c>
      <c r="G15" s="60">
        <f>'Приложение 4 '!I10</f>
        <v>18258.3</v>
      </c>
      <c r="H15" s="60">
        <f>'Приложение 4 '!J10</f>
        <v>23571.3</v>
      </c>
    </row>
    <row r="17" spans="2:8" x14ac:dyDescent="0.25">
      <c r="B17" t="s">
        <v>119</v>
      </c>
      <c r="C17" s="60">
        <f>D17+E17+F17+G17+H17</f>
        <v>4729946.46502</v>
      </c>
      <c r="D17" s="60">
        <f>D3+D6+D10</f>
        <v>810496.7</v>
      </c>
      <c r="E17" s="60">
        <f t="shared" ref="E17:H17" si="3">E3+E6+E10</f>
        <v>791909.99502000003</v>
      </c>
      <c r="F17" s="60">
        <f t="shared" si="3"/>
        <v>1356129.06</v>
      </c>
      <c r="G17" s="60">
        <f t="shared" si="3"/>
        <v>957393.91</v>
      </c>
      <c r="H17" s="60">
        <f t="shared" si="3"/>
        <v>814016.8</v>
      </c>
    </row>
    <row r="18" spans="2:8" x14ac:dyDescent="0.25">
      <c r="B18" t="s">
        <v>117</v>
      </c>
      <c r="C18" s="60">
        <f t="shared" ref="C18:C19" si="4">D18+E18+F18+G18+H18</f>
        <v>165472.74359999999</v>
      </c>
      <c r="D18" s="60">
        <f>D2+D7+D11</f>
        <v>14088.3</v>
      </c>
      <c r="E18" s="60">
        <f t="shared" ref="E18:H18" si="5">E2+E7+E11</f>
        <v>34247.743600000002</v>
      </c>
      <c r="F18" s="60">
        <f t="shared" si="5"/>
        <v>38901.56</v>
      </c>
      <c r="G18" s="60">
        <f t="shared" si="5"/>
        <v>38411.440000000002</v>
      </c>
      <c r="H18" s="60">
        <f t="shared" si="5"/>
        <v>39823.699999999997</v>
      </c>
    </row>
    <row r="19" spans="2:8" x14ac:dyDescent="0.25">
      <c r="B19" t="s">
        <v>120</v>
      </c>
      <c r="C19" s="60">
        <f t="shared" si="4"/>
        <v>1589061.15</v>
      </c>
      <c r="D19" s="60">
        <f t="shared" ref="D19:H19" si="6">D4+D8+D12+D15</f>
        <v>345601.80000000005</v>
      </c>
      <c r="E19" s="60">
        <f t="shared" si="6"/>
        <v>303538.32</v>
      </c>
      <c r="F19" s="60">
        <f t="shared" si="6"/>
        <v>323791.48</v>
      </c>
      <c r="G19" s="60">
        <f t="shared" si="6"/>
        <v>280065.45</v>
      </c>
      <c r="H19" s="60">
        <f t="shared" si="6"/>
        <v>336064.1</v>
      </c>
    </row>
    <row r="20" spans="2:8" x14ac:dyDescent="0.25">
      <c r="B20" t="s">
        <v>124</v>
      </c>
      <c r="C20" s="61">
        <f>D20+E20+F20+G20+H20</f>
        <v>6484480.358620001</v>
      </c>
      <c r="D20" s="61">
        <f>D5+D13+D15+D9</f>
        <v>1170186.8</v>
      </c>
      <c r="E20" s="61">
        <f t="shared" ref="E20:H20" si="7">E5+E13+E15+E9</f>
        <v>1129696.0586200003</v>
      </c>
      <c r="F20" s="61">
        <f t="shared" si="7"/>
        <v>1718822.1</v>
      </c>
      <c r="G20" s="61">
        <f t="shared" si="7"/>
        <v>1275870.8</v>
      </c>
      <c r="H20" s="61">
        <f t="shared" si="7"/>
        <v>1189904.6000000001</v>
      </c>
    </row>
  </sheetData>
  <pageMargins left="0.70866141732283472" right="0.70866141732283472" top="0.74803149606299213" bottom="0.74803149606299213" header="0.31496062992125984" footer="0.31496062992125984"/>
  <pageSetup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Layout" topLeftCell="A4" zoomScaleSheetLayoutView="115" workbookViewId="0">
      <selection sqref="A1:XFD3"/>
    </sheetView>
  </sheetViews>
  <sheetFormatPr defaultColWidth="8" defaultRowHeight="15" x14ac:dyDescent="0.25"/>
  <cols>
    <col min="1" max="1" width="5.28515625" customWidth="1"/>
    <col min="2" max="2" width="26.5703125" customWidth="1"/>
    <col min="3" max="3" width="13.85546875" customWidth="1"/>
    <col min="4" max="4" width="22.28515625" customWidth="1"/>
    <col min="5" max="5" width="15.42578125" customWidth="1"/>
    <col min="6" max="6" width="14" customWidth="1"/>
    <col min="7" max="7" width="12.5703125" customWidth="1"/>
    <col min="8" max="8" width="12.42578125" style="72" customWidth="1"/>
    <col min="9" max="9" width="13" style="72" customWidth="1"/>
    <col min="10" max="10" width="13.85546875" style="72" customWidth="1"/>
    <col min="11" max="11" width="12.85546875" style="8" customWidth="1"/>
    <col min="12" max="12" width="15.85546875" customWidth="1"/>
    <col min="13" max="13" width="20.7109375" customWidth="1"/>
    <col min="14" max="14" width="4.85546875" customWidth="1"/>
    <col min="15" max="15" width="5.42578125" customWidth="1"/>
    <col min="16" max="16" width="9.140625" hidden="1" customWidth="1"/>
  </cols>
  <sheetData>
    <row r="1" spans="1:15" ht="82.5" customHeight="1" x14ac:dyDescent="0.3">
      <c r="A1" s="66"/>
      <c r="B1" s="66"/>
      <c r="C1" s="66"/>
      <c r="D1" s="66"/>
      <c r="E1" s="66"/>
      <c r="F1" s="66"/>
      <c r="G1" s="220" t="s">
        <v>19</v>
      </c>
      <c r="H1" s="221"/>
      <c r="I1" s="221"/>
      <c r="J1" s="221"/>
      <c r="K1" s="221"/>
      <c r="L1" s="221"/>
      <c r="M1" s="222"/>
    </row>
    <row r="2" spans="1:15" ht="82.5" customHeight="1" x14ac:dyDescent="0.25">
      <c r="A2" s="66"/>
      <c r="B2" s="66"/>
      <c r="C2" s="66"/>
      <c r="D2" s="66"/>
      <c r="E2" s="66"/>
      <c r="F2" s="66"/>
      <c r="G2" s="223" t="s">
        <v>20</v>
      </c>
      <c r="H2" s="224"/>
      <c r="I2" s="224"/>
      <c r="J2" s="224"/>
      <c r="K2" s="224"/>
      <c r="L2" s="224"/>
      <c r="M2" s="225"/>
    </row>
    <row r="3" spans="1:15" ht="82.5" customHeight="1" x14ac:dyDescent="0.25">
      <c r="A3" s="226" t="s">
        <v>21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5" ht="29.25" customHeight="1" x14ac:dyDescent="0.25">
      <c r="A4" s="229" t="s">
        <v>22</v>
      </c>
      <c r="B4" s="229" t="s">
        <v>23</v>
      </c>
      <c r="C4" s="229" t="s">
        <v>24</v>
      </c>
      <c r="D4" s="229" t="s">
        <v>25</v>
      </c>
      <c r="E4" s="229" t="s">
        <v>26</v>
      </c>
      <c r="F4" s="229" t="s">
        <v>27</v>
      </c>
      <c r="G4" s="231" t="s">
        <v>28</v>
      </c>
      <c r="H4" s="232"/>
      <c r="I4" s="232"/>
      <c r="J4" s="232"/>
      <c r="K4" s="233"/>
      <c r="L4" s="229" t="s">
        <v>29</v>
      </c>
      <c r="M4" s="229" t="s">
        <v>30</v>
      </c>
      <c r="N4" s="11"/>
    </row>
    <row r="5" spans="1:15" ht="81" customHeight="1" x14ac:dyDescent="0.25">
      <c r="A5" s="230"/>
      <c r="B5" s="230"/>
      <c r="C5" s="230"/>
      <c r="D5" s="230"/>
      <c r="E5" s="230"/>
      <c r="F5" s="230"/>
      <c r="G5" s="67" t="s">
        <v>11</v>
      </c>
      <c r="H5" s="67" t="s">
        <v>12</v>
      </c>
      <c r="I5" s="67" t="s">
        <v>13</v>
      </c>
      <c r="J5" s="67" t="s">
        <v>14</v>
      </c>
      <c r="K5" s="67" t="s">
        <v>15</v>
      </c>
      <c r="L5" s="230"/>
      <c r="M5" s="230"/>
      <c r="N5" s="11"/>
    </row>
    <row r="6" spans="1:15" s="8" customFormat="1" x14ac:dyDescent="0.25">
      <c r="A6" s="173">
        <v>1</v>
      </c>
      <c r="B6" s="67">
        <v>2</v>
      </c>
      <c r="C6" s="67">
        <v>3</v>
      </c>
      <c r="D6" s="67">
        <v>4</v>
      </c>
      <c r="E6" s="174">
        <v>5</v>
      </c>
      <c r="F6" s="67">
        <v>6</v>
      </c>
      <c r="G6" s="67">
        <v>7</v>
      </c>
      <c r="H6" s="67">
        <v>8</v>
      </c>
      <c r="I6" s="67">
        <v>9</v>
      </c>
      <c r="J6" s="67">
        <v>10</v>
      </c>
      <c r="K6" s="67">
        <v>11</v>
      </c>
      <c r="L6" s="67">
        <v>12</v>
      </c>
      <c r="M6" s="67">
        <v>13</v>
      </c>
      <c r="N6" s="11"/>
    </row>
    <row r="7" spans="1:15" ht="26.25" customHeight="1" x14ac:dyDescent="0.25">
      <c r="A7" s="209" t="s">
        <v>31</v>
      </c>
      <c r="B7" s="212" t="s">
        <v>32</v>
      </c>
      <c r="C7" s="212" t="s">
        <v>33</v>
      </c>
      <c r="D7" s="175" t="s">
        <v>34</v>
      </c>
      <c r="E7" s="64">
        <f>E8+E9</f>
        <v>50</v>
      </c>
      <c r="F7" s="69">
        <f>G7+H7+I7+J7+K7</f>
        <v>231285</v>
      </c>
      <c r="G7" s="68">
        <f>G8+G9</f>
        <v>2100</v>
      </c>
      <c r="H7" s="68">
        <f>H8+H9</f>
        <v>10710</v>
      </c>
      <c r="I7" s="68">
        <f>I8+I9</f>
        <v>96406</v>
      </c>
      <c r="J7" s="68">
        <f>J8+J9</f>
        <v>122019</v>
      </c>
      <c r="K7" s="68">
        <f>K8+K9</f>
        <v>50</v>
      </c>
      <c r="L7" s="212" t="s">
        <v>166</v>
      </c>
      <c r="M7" s="212" t="s">
        <v>36</v>
      </c>
      <c r="N7" s="11"/>
    </row>
    <row r="8" spans="1:15" ht="32.25" customHeight="1" x14ac:dyDescent="0.25">
      <c r="A8" s="210"/>
      <c r="B8" s="213"/>
      <c r="C8" s="213"/>
      <c r="D8" s="176" t="s">
        <v>17</v>
      </c>
      <c r="E8" s="64">
        <f>E11+E14</f>
        <v>0</v>
      </c>
      <c r="F8" s="69">
        <f t="shared" ref="F8:K8" si="0">F11+F14+F17</f>
        <v>218325</v>
      </c>
      <c r="G8" s="69">
        <f t="shared" si="0"/>
        <v>0</v>
      </c>
      <c r="H8" s="69">
        <f t="shared" si="0"/>
        <v>0</v>
      </c>
      <c r="I8" s="69">
        <f t="shared" si="0"/>
        <v>96356</v>
      </c>
      <c r="J8" s="69">
        <f t="shared" si="0"/>
        <v>121969</v>
      </c>
      <c r="K8" s="69">
        <f t="shared" si="0"/>
        <v>0</v>
      </c>
      <c r="L8" s="213"/>
      <c r="M8" s="213"/>
      <c r="N8" s="11"/>
    </row>
    <row r="9" spans="1:15" ht="31.5" customHeight="1" x14ac:dyDescent="0.25">
      <c r="A9" s="211"/>
      <c r="B9" s="214"/>
      <c r="C9" s="214"/>
      <c r="D9" s="176" t="s">
        <v>156</v>
      </c>
      <c r="E9" s="64">
        <f>E12+E15</f>
        <v>50</v>
      </c>
      <c r="F9" s="69">
        <f t="shared" ref="F9:F18" si="1">G9+H9+I9+J9+K9</f>
        <v>12960</v>
      </c>
      <c r="G9" s="64">
        <f>G12+G15+G18</f>
        <v>2100</v>
      </c>
      <c r="H9" s="64">
        <f t="shared" ref="H9:K9" si="2">H12+H15+H18</f>
        <v>10710</v>
      </c>
      <c r="I9" s="64">
        <f t="shared" si="2"/>
        <v>50</v>
      </c>
      <c r="J9" s="64">
        <f t="shared" si="2"/>
        <v>50</v>
      </c>
      <c r="K9" s="64">
        <f t="shared" si="2"/>
        <v>50</v>
      </c>
      <c r="L9" s="214"/>
      <c r="M9" s="214"/>
      <c r="N9" s="11"/>
    </row>
    <row r="10" spans="1:15" ht="28.5" customHeight="1" x14ac:dyDescent="0.25">
      <c r="A10" s="218" t="s">
        <v>37</v>
      </c>
      <c r="B10" s="216" t="s">
        <v>141</v>
      </c>
      <c r="C10" s="216" t="s">
        <v>33</v>
      </c>
      <c r="D10" s="176" t="s">
        <v>34</v>
      </c>
      <c r="E10" s="64">
        <f>E11+E12</f>
        <v>50</v>
      </c>
      <c r="F10" s="69">
        <f t="shared" si="1"/>
        <v>200</v>
      </c>
      <c r="G10" s="64">
        <f>G11+G12</f>
        <v>0</v>
      </c>
      <c r="H10" s="64">
        <f>H11+H12</f>
        <v>50</v>
      </c>
      <c r="I10" s="64">
        <f>I11+I12</f>
        <v>50</v>
      </c>
      <c r="J10" s="64">
        <f>J11+J12</f>
        <v>50</v>
      </c>
      <c r="K10" s="64">
        <f>K11+K12</f>
        <v>50</v>
      </c>
      <c r="L10" s="216" t="s">
        <v>35</v>
      </c>
      <c r="M10" s="212" t="s">
        <v>160</v>
      </c>
      <c r="N10" s="11"/>
    </row>
    <row r="11" spans="1:15" ht="26.25" customHeight="1" x14ac:dyDescent="0.25">
      <c r="A11" s="210"/>
      <c r="B11" s="213"/>
      <c r="C11" s="213"/>
      <c r="D11" s="176" t="s">
        <v>17</v>
      </c>
      <c r="E11" s="64">
        <v>0</v>
      </c>
      <c r="F11" s="69">
        <f t="shared" si="1"/>
        <v>0</v>
      </c>
      <c r="G11" s="64">
        <v>0</v>
      </c>
      <c r="H11" s="64">
        <v>0</v>
      </c>
      <c r="I11" s="64">
        <v>0</v>
      </c>
      <c r="J11" s="64">
        <v>0</v>
      </c>
      <c r="K11" s="64">
        <v>0</v>
      </c>
      <c r="L11" s="213"/>
      <c r="M11" s="213"/>
      <c r="N11" s="11"/>
    </row>
    <row r="12" spans="1:15" ht="32.25" customHeight="1" x14ac:dyDescent="0.25">
      <c r="A12" s="219"/>
      <c r="B12" s="217"/>
      <c r="C12" s="217"/>
      <c r="D12" s="176" t="s">
        <v>156</v>
      </c>
      <c r="E12" s="70">
        <v>50</v>
      </c>
      <c r="F12" s="177">
        <f t="shared" si="1"/>
        <v>200</v>
      </c>
      <c r="G12" s="70">
        <v>0</v>
      </c>
      <c r="H12" s="70">
        <v>50</v>
      </c>
      <c r="I12" s="70">
        <v>50</v>
      </c>
      <c r="J12" s="70">
        <v>50</v>
      </c>
      <c r="K12" s="70">
        <v>50</v>
      </c>
      <c r="L12" s="217"/>
      <c r="M12" s="214"/>
      <c r="N12" s="11"/>
    </row>
    <row r="13" spans="1:15" ht="32.25" customHeight="1" x14ac:dyDescent="0.25">
      <c r="A13" s="209" t="s">
        <v>38</v>
      </c>
      <c r="B13" s="216" t="s">
        <v>142</v>
      </c>
      <c r="C13" s="216" t="s">
        <v>33</v>
      </c>
      <c r="D13" s="176" t="s">
        <v>34</v>
      </c>
      <c r="E13" s="64">
        <f>E14+E15</f>
        <v>0</v>
      </c>
      <c r="F13" s="69">
        <f t="shared" si="1"/>
        <v>0</v>
      </c>
      <c r="G13" s="64">
        <f>G14+G15</f>
        <v>0</v>
      </c>
      <c r="H13" s="64">
        <f>H14+H15</f>
        <v>0</v>
      </c>
      <c r="I13" s="64">
        <f>I14+I15</f>
        <v>0</v>
      </c>
      <c r="J13" s="64">
        <f>J14+J15</f>
        <v>0</v>
      </c>
      <c r="K13" s="64">
        <f>K14+K15</f>
        <v>0</v>
      </c>
      <c r="L13" s="216" t="s">
        <v>35</v>
      </c>
      <c r="M13" s="212" t="s">
        <v>160</v>
      </c>
      <c r="N13" s="11"/>
      <c r="O13" s="15"/>
    </row>
    <row r="14" spans="1:15" ht="32.25" customHeight="1" x14ac:dyDescent="0.25">
      <c r="A14" s="210"/>
      <c r="B14" s="213"/>
      <c r="C14" s="213"/>
      <c r="D14" s="176" t="s">
        <v>17</v>
      </c>
      <c r="E14" s="64">
        <v>0</v>
      </c>
      <c r="F14" s="69">
        <f t="shared" si="1"/>
        <v>0</v>
      </c>
      <c r="G14" s="64">
        <v>0</v>
      </c>
      <c r="H14" s="64">
        <v>0</v>
      </c>
      <c r="I14" s="64">
        <v>0</v>
      </c>
      <c r="J14" s="64">
        <v>0</v>
      </c>
      <c r="K14" s="64">
        <v>0</v>
      </c>
      <c r="L14" s="213"/>
      <c r="M14" s="213"/>
      <c r="N14" s="11"/>
      <c r="O14" s="15"/>
    </row>
    <row r="15" spans="1:15" ht="32.25" customHeight="1" x14ac:dyDescent="0.25">
      <c r="A15" s="211"/>
      <c r="B15" s="217"/>
      <c r="C15" s="217"/>
      <c r="D15" s="176" t="s">
        <v>156</v>
      </c>
      <c r="E15" s="70">
        <v>0</v>
      </c>
      <c r="F15" s="177">
        <f t="shared" si="1"/>
        <v>0</v>
      </c>
      <c r="G15" s="70">
        <v>0</v>
      </c>
      <c r="H15" s="70">
        <v>0</v>
      </c>
      <c r="I15" s="70">
        <v>0</v>
      </c>
      <c r="J15" s="70">
        <v>0</v>
      </c>
      <c r="K15" s="70">
        <v>0</v>
      </c>
      <c r="L15" s="217"/>
      <c r="M15" s="214"/>
      <c r="N15" s="11"/>
      <c r="O15" s="15"/>
    </row>
    <row r="16" spans="1:15" ht="32.25" customHeight="1" x14ac:dyDescent="0.25">
      <c r="A16" s="209" t="s">
        <v>39</v>
      </c>
      <c r="B16" s="212" t="s">
        <v>143</v>
      </c>
      <c r="C16" s="212" t="s">
        <v>33</v>
      </c>
      <c r="D16" s="161" t="s">
        <v>34</v>
      </c>
      <c r="E16" s="64">
        <f>E18+E17</f>
        <v>0</v>
      </c>
      <c r="F16" s="64">
        <f t="shared" si="1"/>
        <v>231085</v>
      </c>
      <c r="G16" s="64">
        <f>G18+G17</f>
        <v>2100</v>
      </c>
      <c r="H16" s="64">
        <f>H18+H17</f>
        <v>10660</v>
      </c>
      <c r="I16" s="64">
        <f>I18+I17</f>
        <v>96356</v>
      </c>
      <c r="J16" s="64">
        <f>J18+J17</f>
        <v>121969</v>
      </c>
      <c r="K16" s="64">
        <f>K18+K17</f>
        <v>0</v>
      </c>
      <c r="L16" s="212" t="s">
        <v>166</v>
      </c>
      <c r="M16" s="212" t="s">
        <v>160</v>
      </c>
      <c r="N16" s="11"/>
      <c r="O16" s="15"/>
    </row>
    <row r="17" spans="1:15" ht="32.25" customHeight="1" x14ac:dyDescent="0.25">
      <c r="A17" s="210"/>
      <c r="B17" s="213"/>
      <c r="C17" s="213"/>
      <c r="D17" s="176" t="s">
        <v>17</v>
      </c>
      <c r="E17" s="64">
        <v>0</v>
      </c>
      <c r="F17" s="64">
        <f t="shared" si="1"/>
        <v>218325</v>
      </c>
      <c r="G17" s="64">
        <v>0</v>
      </c>
      <c r="H17" s="64">
        <v>0</v>
      </c>
      <c r="I17" s="64">
        <v>96356</v>
      </c>
      <c r="J17" s="64">
        <v>121969</v>
      </c>
      <c r="K17" s="64">
        <v>0</v>
      </c>
      <c r="L17" s="213"/>
      <c r="M17" s="213"/>
      <c r="N17" s="11"/>
      <c r="O17" s="15"/>
    </row>
    <row r="18" spans="1:15" ht="44.25" customHeight="1" x14ac:dyDescent="0.25">
      <c r="A18" s="211"/>
      <c r="B18" s="214"/>
      <c r="C18" s="214"/>
      <c r="D18" s="176" t="s">
        <v>156</v>
      </c>
      <c r="E18" s="64">
        <v>0</v>
      </c>
      <c r="F18" s="64">
        <f t="shared" si="1"/>
        <v>12760</v>
      </c>
      <c r="G18" s="64">
        <v>2100</v>
      </c>
      <c r="H18" s="64">
        <v>10660</v>
      </c>
      <c r="I18" s="64">
        <v>0</v>
      </c>
      <c r="J18" s="64">
        <v>0</v>
      </c>
      <c r="K18" s="64">
        <v>0</v>
      </c>
      <c r="L18" s="214"/>
      <c r="M18" s="214"/>
      <c r="N18" s="11"/>
      <c r="O18" s="15"/>
    </row>
    <row r="19" spans="1:15" ht="27" customHeight="1" x14ac:dyDescent="0.25">
      <c r="A19" s="215" t="s">
        <v>40</v>
      </c>
      <c r="B19" s="212" t="s">
        <v>41</v>
      </c>
      <c r="C19" s="212" t="s">
        <v>33</v>
      </c>
      <c r="D19" s="161" t="s">
        <v>42</v>
      </c>
      <c r="E19" s="64">
        <f t="shared" ref="E19:K19" si="3">E20+E21</f>
        <v>523585</v>
      </c>
      <c r="F19" s="64">
        <f t="shared" si="3"/>
        <v>2521915</v>
      </c>
      <c r="G19" s="64">
        <f t="shared" si="3"/>
        <v>492298.6</v>
      </c>
      <c r="H19" s="64">
        <f t="shared" si="3"/>
        <v>483213.4</v>
      </c>
      <c r="I19" s="64">
        <f t="shared" si="3"/>
        <v>507229</v>
      </c>
      <c r="J19" s="64">
        <f t="shared" si="3"/>
        <v>508284</v>
      </c>
      <c r="K19" s="64">
        <f t="shared" si="3"/>
        <v>530890</v>
      </c>
      <c r="L19" s="212" t="s">
        <v>35</v>
      </c>
      <c r="M19" s="209"/>
      <c r="N19" s="11"/>
      <c r="O19" s="15"/>
    </row>
    <row r="20" spans="1:15" ht="30" customHeight="1" x14ac:dyDescent="0.25">
      <c r="A20" s="210"/>
      <c r="B20" s="213"/>
      <c r="C20" s="213"/>
      <c r="D20" s="161" t="s">
        <v>17</v>
      </c>
      <c r="E20" s="64">
        <f>E23+E25+E26</f>
        <v>351910</v>
      </c>
      <c r="F20" s="64">
        <f>G20+H20+I20+J20+K20</f>
        <v>1813615</v>
      </c>
      <c r="G20" s="64">
        <f>G23+G25+G26</f>
        <v>354582</v>
      </c>
      <c r="H20" s="64">
        <f>H22+H25+H26</f>
        <v>345829</v>
      </c>
      <c r="I20" s="64">
        <f>I22+I25+I26</f>
        <v>371007</v>
      </c>
      <c r="J20" s="64">
        <f>J22+J25+J26</f>
        <v>371007</v>
      </c>
      <c r="K20" s="64">
        <f>K22+K25+K26</f>
        <v>371190</v>
      </c>
      <c r="L20" s="213"/>
      <c r="M20" s="210"/>
      <c r="N20" s="11"/>
      <c r="O20" s="15"/>
    </row>
    <row r="21" spans="1:15" ht="29.25" customHeight="1" x14ac:dyDescent="0.25">
      <c r="A21" s="211"/>
      <c r="B21" s="214"/>
      <c r="C21" s="214"/>
      <c r="D21" s="176" t="s">
        <v>156</v>
      </c>
      <c r="E21" s="64">
        <f>E24+E27+E28</f>
        <v>171675</v>
      </c>
      <c r="F21" s="64">
        <f>G21+H21+I21+J21+K21</f>
        <v>708300</v>
      </c>
      <c r="G21" s="64">
        <f>G24+G27+G28</f>
        <v>137716.6</v>
      </c>
      <c r="H21" s="64">
        <f>H24+H27+H28</f>
        <v>137384.4</v>
      </c>
      <c r="I21" s="64">
        <f>I24+I27+I28</f>
        <v>136222</v>
      </c>
      <c r="J21" s="64">
        <f>J24+J27+J28</f>
        <v>137277</v>
      </c>
      <c r="K21" s="64">
        <f>K24+K27+K28</f>
        <v>159700</v>
      </c>
      <c r="L21" s="214"/>
      <c r="M21" s="211"/>
      <c r="N21" s="11"/>
      <c r="O21" s="15"/>
    </row>
    <row r="22" spans="1:15" ht="60" customHeight="1" x14ac:dyDescent="0.25">
      <c r="A22" s="209" t="s">
        <v>43</v>
      </c>
      <c r="B22" s="212" t="s">
        <v>144</v>
      </c>
      <c r="C22" s="212" t="s">
        <v>33</v>
      </c>
      <c r="D22" s="161" t="s">
        <v>34</v>
      </c>
      <c r="E22" s="64">
        <v>325819</v>
      </c>
      <c r="F22" s="64">
        <f t="shared" ref="F22:K22" si="4">F23+F24</f>
        <v>1702426</v>
      </c>
      <c r="G22" s="64">
        <f t="shared" si="4"/>
        <v>332851</v>
      </c>
      <c r="H22" s="64">
        <f t="shared" si="4"/>
        <v>323809</v>
      </c>
      <c r="I22" s="64">
        <f t="shared" si="4"/>
        <v>348562</v>
      </c>
      <c r="J22" s="64">
        <f t="shared" si="4"/>
        <v>348562</v>
      </c>
      <c r="K22" s="64">
        <f t="shared" si="4"/>
        <v>348642</v>
      </c>
      <c r="L22" s="212" t="s">
        <v>35</v>
      </c>
      <c r="M22" s="209"/>
      <c r="N22" s="11"/>
      <c r="O22" s="15"/>
    </row>
    <row r="23" spans="1:15" ht="69" customHeight="1" x14ac:dyDescent="0.25">
      <c r="A23" s="210"/>
      <c r="B23" s="213"/>
      <c r="C23" s="213"/>
      <c r="D23" s="161" t="s">
        <v>17</v>
      </c>
      <c r="E23" s="64">
        <v>325819</v>
      </c>
      <c r="F23" s="64">
        <f t="shared" ref="F23:F28" si="5">G23+H23+I23+J23+K23</f>
        <v>1702426</v>
      </c>
      <c r="G23" s="69">
        <v>332851</v>
      </c>
      <c r="H23" s="69">
        <v>323809</v>
      </c>
      <c r="I23" s="69">
        <v>348562</v>
      </c>
      <c r="J23" s="69">
        <v>348562</v>
      </c>
      <c r="K23" s="69">
        <v>348642</v>
      </c>
      <c r="L23" s="213"/>
      <c r="M23" s="210"/>
      <c r="N23" s="11"/>
      <c r="O23" s="15"/>
    </row>
    <row r="24" spans="1:15" ht="51.75" customHeight="1" x14ac:dyDescent="0.25">
      <c r="A24" s="211"/>
      <c r="B24" s="214"/>
      <c r="C24" s="214"/>
      <c r="D24" s="176" t="s">
        <v>156</v>
      </c>
      <c r="E24" s="64">
        <v>0</v>
      </c>
      <c r="F24" s="64">
        <f t="shared" si="5"/>
        <v>0</v>
      </c>
      <c r="G24" s="64">
        <v>0</v>
      </c>
      <c r="H24" s="64">
        <v>0</v>
      </c>
      <c r="I24" s="64">
        <v>0</v>
      </c>
      <c r="J24" s="64">
        <v>0</v>
      </c>
      <c r="K24" s="64">
        <v>0</v>
      </c>
      <c r="L24" s="214"/>
      <c r="M24" s="211"/>
      <c r="N24" s="11"/>
      <c r="O24" s="15"/>
    </row>
    <row r="25" spans="1:15" ht="145.5" customHeight="1" x14ac:dyDescent="0.25">
      <c r="A25" s="178" t="s">
        <v>44</v>
      </c>
      <c r="B25" s="179" t="s">
        <v>145</v>
      </c>
      <c r="C25" s="180" t="s">
        <v>33</v>
      </c>
      <c r="D25" s="181" t="s">
        <v>17</v>
      </c>
      <c r="E25" s="182">
        <v>3769</v>
      </c>
      <c r="F25" s="70">
        <f t="shared" si="5"/>
        <v>18052</v>
      </c>
      <c r="G25" s="71">
        <v>2935</v>
      </c>
      <c r="H25" s="71">
        <v>3632</v>
      </c>
      <c r="I25" s="71">
        <v>3794</v>
      </c>
      <c r="J25" s="71">
        <v>3794</v>
      </c>
      <c r="K25" s="71">
        <v>3897</v>
      </c>
      <c r="L25" s="183" t="s">
        <v>45</v>
      </c>
      <c r="M25" s="180" t="s">
        <v>46</v>
      </c>
      <c r="N25" s="11"/>
      <c r="O25" s="15"/>
    </row>
    <row r="26" spans="1:15" ht="111" customHeight="1" x14ac:dyDescent="0.25">
      <c r="A26" s="184" t="s">
        <v>47</v>
      </c>
      <c r="B26" s="185" t="s">
        <v>146</v>
      </c>
      <c r="C26" s="161" t="s">
        <v>48</v>
      </c>
      <c r="D26" s="161" t="s">
        <v>17</v>
      </c>
      <c r="E26" s="64">
        <v>22322</v>
      </c>
      <c r="F26" s="64">
        <f t="shared" si="5"/>
        <v>93137</v>
      </c>
      <c r="G26" s="64">
        <v>18796</v>
      </c>
      <c r="H26" s="64">
        <v>18388</v>
      </c>
      <c r="I26" s="64">
        <v>18651</v>
      </c>
      <c r="J26" s="64">
        <v>18651</v>
      </c>
      <c r="K26" s="64">
        <v>18651</v>
      </c>
      <c r="L26" s="185" t="s">
        <v>35</v>
      </c>
      <c r="M26" s="161"/>
      <c r="N26" s="11"/>
      <c r="O26" s="15"/>
    </row>
    <row r="27" spans="1:15" ht="65.25" customHeight="1" x14ac:dyDescent="0.25">
      <c r="A27" s="184" t="s">
        <v>49</v>
      </c>
      <c r="B27" s="185" t="s">
        <v>147</v>
      </c>
      <c r="C27" s="161" t="s">
        <v>33</v>
      </c>
      <c r="D27" s="176" t="s">
        <v>156</v>
      </c>
      <c r="E27" s="64">
        <v>171675</v>
      </c>
      <c r="F27" s="64">
        <f t="shared" si="5"/>
        <v>708300</v>
      </c>
      <c r="G27" s="64">
        <v>137716.6</v>
      </c>
      <c r="H27" s="64">
        <v>137384.4</v>
      </c>
      <c r="I27" s="64">
        <v>136222</v>
      </c>
      <c r="J27" s="136">
        <v>137277</v>
      </c>
      <c r="K27" s="136">
        <v>159700</v>
      </c>
      <c r="L27" s="185" t="s">
        <v>35</v>
      </c>
      <c r="M27" s="161"/>
      <c r="N27" s="11"/>
      <c r="O27" s="15"/>
    </row>
    <row r="28" spans="1:15" ht="51.75" customHeight="1" x14ac:dyDescent="0.25">
      <c r="A28" s="184" t="s">
        <v>50</v>
      </c>
      <c r="B28" s="185" t="s">
        <v>148</v>
      </c>
      <c r="C28" s="161" t="s">
        <v>33</v>
      </c>
      <c r="D28" s="176" t="s">
        <v>156</v>
      </c>
      <c r="E28" s="64">
        <v>0</v>
      </c>
      <c r="F28" s="64">
        <f t="shared" si="5"/>
        <v>0</v>
      </c>
      <c r="G28" s="64">
        <v>0</v>
      </c>
      <c r="H28" s="64">
        <v>0</v>
      </c>
      <c r="I28" s="64">
        <v>0</v>
      </c>
      <c r="J28" s="64">
        <v>0</v>
      </c>
      <c r="K28" s="64">
        <v>0</v>
      </c>
      <c r="L28" s="185"/>
      <c r="M28" s="161"/>
      <c r="N28" s="11"/>
      <c r="O28" s="15"/>
    </row>
    <row r="29" spans="1:15" ht="15.75" x14ac:dyDescent="0.25">
      <c r="A29" s="186"/>
      <c r="B29" s="186"/>
      <c r="C29" s="186"/>
      <c r="D29" s="186"/>
      <c r="E29" s="186"/>
      <c r="F29" s="186"/>
      <c r="G29" s="186"/>
      <c r="K29" s="72"/>
      <c r="L29" s="186"/>
      <c r="M29" s="187" t="s">
        <v>157</v>
      </c>
    </row>
    <row r="31" spans="1:15" x14ac:dyDescent="0.25">
      <c r="B31" s="6"/>
      <c r="C31" s="6"/>
      <c r="D31" s="6"/>
      <c r="E31" s="6"/>
      <c r="F31" s="6"/>
      <c r="G31" s="6"/>
      <c r="J31" s="137"/>
    </row>
    <row r="32" spans="1:15" x14ac:dyDescent="0.25">
      <c r="B32" s="6"/>
      <c r="C32" s="6"/>
    </row>
    <row r="33" spans="2:2" x14ac:dyDescent="0.25">
      <c r="B33" s="6"/>
    </row>
    <row r="34" spans="2:2" x14ac:dyDescent="0.25">
      <c r="B34" s="6"/>
    </row>
    <row r="35" spans="2:2" x14ac:dyDescent="0.25">
      <c r="B35" s="6"/>
    </row>
  </sheetData>
  <mergeCells count="42">
    <mergeCell ref="G1:M1"/>
    <mergeCell ref="G2:M2"/>
    <mergeCell ref="A3:M3"/>
    <mergeCell ref="A4:A5"/>
    <mergeCell ref="B4:B5"/>
    <mergeCell ref="C4:C5"/>
    <mergeCell ref="D4:D5"/>
    <mergeCell ref="E4:E5"/>
    <mergeCell ref="F4:F5"/>
    <mergeCell ref="G4:K4"/>
    <mergeCell ref="L4:L5"/>
    <mergeCell ref="M4:M5"/>
    <mergeCell ref="A7:A9"/>
    <mergeCell ref="B7:B9"/>
    <mergeCell ref="C7:C9"/>
    <mergeCell ref="L7:L9"/>
    <mergeCell ref="M7:M9"/>
    <mergeCell ref="A10:A12"/>
    <mergeCell ref="B10:B12"/>
    <mergeCell ref="C10:C12"/>
    <mergeCell ref="L10:L12"/>
    <mergeCell ref="M10:M12"/>
    <mergeCell ref="A13:A15"/>
    <mergeCell ref="B13:B15"/>
    <mergeCell ref="C13:C15"/>
    <mergeCell ref="L13:L15"/>
    <mergeCell ref="M13:M15"/>
    <mergeCell ref="A16:A18"/>
    <mergeCell ref="B16:B18"/>
    <mergeCell ref="C16:C18"/>
    <mergeCell ref="L16:L18"/>
    <mergeCell ref="M16:M18"/>
    <mergeCell ref="A19:A21"/>
    <mergeCell ref="B19:B21"/>
    <mergeCell ref="C19:C21"/>
    <mergeCell ref="L19:L21"/>
    <mergeCell ref="M19:M21"/>
    <mergeCell ref="A22:A24"/>
    <mergeCell ref="B22:B24"/>
    <mergeCell ref="C22:C24"/>
    <mergeCell ref="L22:L24"/>
    <mergeCell ref="M22:M24"/>
  </mergeCells>
  <pageMargins left="0.27559055118110237" right="0.31496062992125984" top="0.6692913385826772" bottom="0.39370078740157483" header="0.27559055118110237" footer="0.47244094488188981"/>
  <pageSetup scale="63" firstPageNumber="23" fitToHeight="0" orientation="landscape" useFirstPageNumber="1" r:id="rId1"/>
  <headerFooter differentOddEven="1" differentFirst="1">
    <evenHeader>&amp;C33</evenHeader>
    <firstHeader>&amp;C32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SheetLayoutView="100" workbookViewId="0">
      <selection sqref="A1:XFD3"/>
    </sheetView>
  </sheetViews>
  <sheetFormatPr defaultColWidth="8" defaultRowHeight="15" x14ac:dyDescent="0.25"/>
  <cols>
    <col min="1" max="1" width="19.140625" customWidth="1"/>
    <col min="2" max="2" width="15.28515625" customWidth="1"/>
    <col min="3" max="3" width="10" customWidth="1"/>
    <col min="4" max="4" width="22.140625" customWidth="1"/>
    <col min="5" max="5" width="16" customWidth="1"/>
    <col min="6" max="9" width="14" customWidth="1"/>
    <col min="10" max="10" width="17.5703125" customWidth="1"/>
    <col min="11" max="11" width="4.5703125" customWidth="1"/>
  </cols>
  <sheetData>
    <row r="1" spans="1:11" ht="13.5" customHeight="1" x14ac:dyDescent="0.25">
      <c r="A1" s="1"/>
      <c r="B1" s="1"/>
      <c r="C1" s="1"/>
      <c r="D1" s="1"/>
      <c r="E1" s="1" t="s">
        <v>155</v>
      </c>
      <c r="F1" s="234" t="s">
        <v>51</v>
      </c>
      <c r="G1" s="235"/>
      <c r="H1" s="235"/>
      <c r="I1" s="235"/>
      <c r="J1" s="236"/>
    </row>
    <row r="2" spans="1:11" ht="69" customHeight="1" x14ac:dyDescent="0.25">
      <c r="A2" s="1"/>
      <c r="B2" s="1"/>
      <c r="C2" s="1"/>
      <c r="D2" s="1"/>
      <c r="E2" s="1"/>
      <c r="F2" s="237"/>
      <c r="G2" s="238"/>
      <c r="H2" s="238"/>
      <c r="I2" s="238"/>
      <c r="J2" s="239"/>
    </row>
    <row r="3" spans="1:11" ht="43.5" customHeight="1" x14ac:dyDescent="0.25">
      <c r="A3" s="204" t="s">
        <v>52</v>
      </c>
      <c r="B3" s="205"/>
      <c r="C3" s="205"/>
      <c r="D3" s="205"/>
      <c r="E3" s="205"/>
      <c r="F3" s="205"/>
      <c r="G3" s="205"/>
      <c r="H3" s="205"/>
      <c r="I3" s="205"/>
      <c r="J3" s="206"/>
    </row>
    <row r="4" spans="1:11" ht="16.5" customHeight="1" x14ac:dyDescent="0.25">
      <c r="A4" s="16" t="s">
        <v>4</v>
      </c>
      <c r="B4" s="17"/>
      <c r="C4" s="247" t="s">
        <v>5</v>
      </c>
      <c r="D4" s="248"/>
      <c r="E4" s="248"/>
      <c r="F4" s="248"/>
      <c r="G4" s="248"/>
      <c r="H4" s="248"/>
      <c r="I4" s="248"/>
      <c r="J4" s="249"/>
      <c r="K4" s="11"/>
    </row>
    <row r="5" spans="1:11" ht="15.75" customHeight="1" x14ac:dyDescent="0.25">
      <c r="A5" s="197" t="s">
        <v>53</v>
      </c>
      <c r="B5" s="250" t="s">
        <v>7</v>
      </c>
      <c r="C5" s="251"/>
      <c r="D5" s="254" t="s">
        <v>54</v>
      </c>
      <c r="E5" s="256" t="s">
        <v>9</v>
      </c>
      <c r="F5" s="257"/>
      <c r="G5" s="257"/>
      <c r="H5" s="257"/>
      <c r="I5" s="257"/>
      <c r="J5" s="258"/>
      <c r="K5" s="11"/>
    </row>
    <row r="6" spans="1:11" ht="21" customHeight="1" x14ac:dyDescent="0.25">
      <c r="A6" s="197"/>
      <c r="B6" s="252"/>
      <c r="C6" s="253"/>
      <c r="D6" s="255"/>
      <c r="E6" s="18" t="s">
        <v>55</v>
      </c>
      <c r="F6" s="141" t="s">
        <v>11</v>
      </c>
      <c r="G6" s="19" t="s">
        <v>12</v>
      </c>
      <c r="H6" s="19" t="s">
        <v>13</v>
      </c>
      <c r="I6" s="19" t="s">
        <v>14</v>
      </c>
      <c r="J6" s="19" t="s">
        <v>15</v>
      </c>
      <c r="K6" s="11"/>
    </row>
    <row r="7" spans="1:11" ht="21" customHeight="1" x14ac:dyDescent="0.25">
      <c r="A7" s="197"/>
      <c r="B7" s="241" t="s">
        <v>84</v>
      </c>
      <c r="C7" s="242"/>
      <c r="D7" s="90" t="s">
        <v>56</v>
      </c>
      <c r="E7" s="147">
        <f t="shared" ref="E7:E11" si="0">F7+G7+H7+I7+J7</f>
        <v>3332644.5586200003</v>
      </c>
      <c r="F7" s="147">
        <f>F8+F9+F10+F11</f>
        <v>546986.80000000005</v>
      </c>
      <c r="G7" s="147">
        <f t="shared" ref="G7:J7" si="1">G8+G9+G10+G11</f>
        <v>570456.85862000007</v>
      </c>
      <c r="H7" s="147">
        <f t="shared" si="1"/>
        <v>1049538.1000000001</v>
      </c>
      <c r="I7" s="147">
        <f t="shared" si="1"/>
        <v>578789.5</v>
      </c>
      <c r="J7" s="147">
        <f t="shared" si="1"/>
        <v>586873.30000000005</v>
      </c>
      <c r="K7" s="152"/>
    </row>
    <row r="8" spans="1:11" ht="27.75" customHeight="1" x14ac:dyDescent="0.25">
      <c r="A8" s="197"/>
      <c r="B8" s="243"/>
      <c r="C8" s="244"/>
      <c r="D8" s="92" t="s">
        <v>57</v>
      </c>
      <c r="E8" s="147">
        <f t="shared" si="0"/>
        <v>165472.74359999999</v>
      </c>
      <c r="F8" s="147">
        <f>F14</f>
        <v>14088.3</v>
      </c>
      <c r="G8" s="147">
        <f t="shared" ref="G8:J8" si="2">G14</f>
        <v>34247.743600000002</v>
      </c>
      <c r="H8" s="147">
        <f t="shared" si="2"/>
        <v>38901.56</v>
      </c>
      <c r="I8" s="147">
        <f t="shared" si="2"/>
        <v>38411.440000000002</v>
      </c>
      <c r="J8" s="147">
        <f t="shared" si="2"/>
        <v>39823.699999999997</v>
      </c>
      <c r="K8" s="152"/>
    </row>
    <row r="9" spans="1:11" ht="27" customHeight="1" x14ac:dyDescent="0.25">
      <c r="A9" s="197"/>
      <c r="B9" s="243"/>
      <c r="C9" s="244"/>
      <c r="D9" s="93" t="s">
        <v>17</v>
      </c>
      <c r="E9" s="147">
        <f t="shared" si="0"/>
        <v>2698006.46502</v>
      </c>
      <c r="F9" s="147">
        <f>F13+F18</f>
        <v>455914.7</v>
      </c>
      <c r="G9" s="147">
        <f t="shared" ref="G9:J9" si="3">G13+G18</f>
        <v>446080.99502000003</v>
      </c>
      <c r="H9" s="147">
        <f t="shared" si="3"/>
        <v>888766.06</v>
      </c>
      <c r="I9" s="147">
        <f t="shared" si="3"/>
        <v>464417.91000000003</v>
      </c>
      <c r="J9" s="147">
        <f t="shared" si="3"/>
        <v>442826.8</v>
      </c>
      <c r="K9" s="152"/>
    </row>
    <row r="10" spans="1:11" ht="30" customHeight="1" x14ac:dyDescent="0.25">
      <c r="A10" s="197"/>
      <c r="B10" s="243"/>
      <c r="C10" s="244"/>
      <c r="D10" s="94" t="s">
        <v>156</v>
      </c>
      <c r="E10" s="147">
        <f t="shared" si="0"/>
        <v>469165.34999999992</v>
      </c>
      <c r="F10" s="147">
        <f>F19+F15</f>
        <v>76983.8</v>
      </c>
      <c r="G10" s="147">
        <f t="shared" ref="G10:J10" si="4">G19+G15</f>
        <v>90128.12</v>
      </c>
      <c r="H10" s="147">
        <f t="shared" si="4"/>
        <v>121870.48</v>
      </c>
      <c r="I10" s="147">
        <f t="shared" si="4"/>
        <v>75960.149999999994</v>
      </c>
      <c r="J10" s="147">
        <f t="shared" si="4"/>
        <v>104222.8</v>
      </c>
      <c r="K10" s="152"/>
    </row>
    <row r="11" spans="1:11" ht="21" customHeight="1" x14ac:dyDescent="0.25">
      <c r="A11" s="197"/>
      <c r="B11" s="245"/>
      <c r="C11" s="246"/>
      <c r="D11" s="95" t="s">
        <v>58</v>
      </c>
      <c r="E11" s="147">
        <f t="shared" si="0"/>
        <v>0</v>
      </c>
      <c r="F11" s="147">
        <f>F16</f>
        <v>0</v>
      </c>
      <c r="G11" s="147">
        <f t="shared" ref="G11:J11" si="5">G16</f>
        <v>0</v>
      </c>
      <c r="H11" s="147">
        <f t="shared" si="5"/>
        <v>0</v>
      </c>
      <c r="I11" s="147">
        <f t="shared" si="5"/>
        <v>0</v>
      </c>
      <c r="J11" s="147">
        <f t="shared" si="5"/>
        <v>0</v>
      </c>
      <c r="K11" s="152"/>
    </row>
    <row r="12" spans="1:11" ht="24" customHeight="1" x14ac:dyDescent="0.25">
      <c r="A12" s="197"/>
      <c r="B12" s="250" t="s">
        <v>5</v>
      </c>
      <c r="C12" s="251"/>
      <c r="D12" s="20" t="s">
        <v>56</v>
      </c>
      <c r="E12" s="147">
        <f>F12+G12+H12+I12+J12</f>
        <v>2861500.5586200003</v>
      </c>
      <c r="F12" s="147">
        <f>F13+F14+F15+F16</f>
        <v>546986.80000000005</v>
      </c>
      <c r="G12" s="147">
        <f>G13+G14+G15+G16</f>
        <v>570456.85862000007</v>
      </c>
      <c r="H12" s="147">
        <f>H13+H14+H15+H16</f>
        <v>578394.1</v>
      </c>
      <c r="I12" s="147">
        <f>I13+I14+I15+I16</f>
        <v>578789.5</v>
      </c>
      <c r="J12" s="147">
        <f>J13+J14+J15+J16</f>
        <v>586873.30000000005</v>
      </c>
      <c r="K12" s="11"/>
    </row>
    <row r="13" spans="1:11" ht="24" customHeight="1" x14ac:dyDescent="0.25">
      <c r="A13" s="197"/>
      <c r="B13" s="259"/>
      <c r="C13" s="260"/>
      <c r="D13" s="21" t="s">
        <v>17</v>
      </c>
      <c r="E13" s="147">
        <f t="shared" ref="E13:E19" si="6">F13+G13+H13+I13+J13</f>
        <v>2273978.46502</v>
      </c>
      <c r="F13" s="148">
        <f>'Приложение к подпрограмме II'!G9+'Приложение к подпрограмме II'!G21+'Приложение к подпрограмме II'!G40</f>
        <v>455914.7</v>
      </c>
      <c r="G13" s="148">
        <f>'Приложение к подпрограмме II'!H9+'Приложение к подпрограмме II'!H21+'Приложение к подпрограмме II'!H40</f>
        <v>446080.99502000003</v>
      </c>
      <c r="H13" s="148">
        <f>'Приложение к подпрограмме II'!I9+'Приложение к подпрограмме II'!I21+'Приложение к подпрограмме II'!I40</f>
        <v>464738.06</v>
      </c>
      <c r="I13" s="148">
        <f>'Приложение к подпрограмме II'!J9+'Приложение к подпрограмме II'!J21+'Приложение к подпрограмме II'!J40</f>
        <v>464417.91000000003</v>
      </c>
      <c r="J13" s="148">
        <f>'Приложение к подпрограмме II'!K9+'Приложение к подпрограмме II'!K21+'Приложение к подпрограмме II'!K40</f>
        <v>442826.8</v>
      </c>
      <c r="K13" s="11"/>
    </row>
    <row r="14" spans="1:11" ht="29.25" customHeight="1" x14ac:dyDescent="0.25">
      <c r="A14" s="197"/>
      <c r="B14" s="259"/>
      <c r="C14" s="260"/>
      <c r="D14" s="21" t="s">
        <v>67</v>
      </c>
      <c r="E14" s="147">
        <f t="shared" si="6"/>
        <v>165472.74359999999</v>
      </c>
      <c r="F14" s="148">
        <f>'Приложение к подпрограмме II'!G10+'Приложение к подпрограмме II'!G22</f>
        <v>14088.3</v>
      </c>
      <c r="G14" s="148">
        <f>'Приложение к подпрограмме II'!H10+'Приложение к подпрограмме II'!H22</f>
        <v>34247.743600000002</v>
      </c>
      <c r="H14" s="148">
        <f>'Приложение к подпрограмме II'!I10+'Приложение к подпрограмме II'!I22</f>
        <v>38901.56</v>
      </c>
      <c r="I14" s="148">
        <f>'Приложение к подпрограмме II'!J10+'Приложение к подпрограмме II'!J22</f>
        <v>38411.440000000002</v>
      </c>
      <c r="J14" s="148">
        <f>'Приложение к подпрограмме II'!K10+'Приложение к подпрограмме II'!K22</f>
        <v>39823.699999999997</v>
      </c>
      <c r="K14" s="11"/>
    </row>
    <row r="15" spans="1:11" ht="30" customHeight="1" x14ac:dyDescent="0.25">
      <c r="A15" s="197"/>
      <c r="B15" s="259"/>
      <c r="C15" s="260"/>
      <c r="D15" s="20" t="s">
        <v>156</v>
      </c>
      <c r="E15" s="147">
        <f t="shared" si="6"/>
        <v>422049.34999999992</v>
      </c>
      <c r="F15" s="147">
        <f>'Приложение к подпрограмме II'!G11+'Приложение к подпрограмме II'!G23+'Приложение к подпрограмме II'!G41</f>
        <v>76983.8</v>
      </c>
      <c r="G15" s="147">
        <f>'Приложение к подпрограмме II'!H11+'Приложение к подпрограмме II'!H23+'Приложение к подпрограмме II'!H41</f>
        <v>90128.12</v>
      </c>
      <c r="H15" s="147">
        <f>'Приложение к подпрограмме II'!I11+'Приложение к подпрограмме II'!I23+'Приложение к подпрограмме II'!I41</f>
        <v>74754.48</v>
      </c>
      <c r="I15" s="147">
        <f>'Приложение к подпрограмме II'!J11+'Приложение к подпрограмме II'!J23+'Приложение к подпрограмме II'!J41</f>
        <v>75960.149999999994</v>
      </c>
      <c r="J15" s="147">
        <f>'Приложение к подпрограмме II'!K11+'Приложение к подпрограмме II'!K23+'Приложение к подпрограмме II'!K41</f>
        <v>104222.8</v>
      </c>
      <c r="K15" s="11"/>
    </row>
    <row r="16" spans="1:11" ht="22.5" customHeight="1" x14ac:dyDescent="0.25">
      <c r="A16" s="197"/>
      <c r="B16" s="252"/>
      <c r="C16" s="253"/>
      <c r="D16" s="20" t="s">
        <v>58</v>
      </c>
      <c r="E16" s="147">
        <f t="shared" si="6"/>
        <v>0</v>
      </c>
      <c r="F16" s="148">
        <v>0</v>
      </c>
      <c r="G16" s="148">
        <v>0</v>
      </c>
      <c r="H16" s="148">
        <v>0</v>
      </c>
      <c r="I16" s="148">
        <v>0</v>
      </c>
      <c r="J16" s="148">
        <v>0</v>
      </c>
      <c r="K16" s="11"/>
    </row>
    <row r="17" spans="1:10" x14ac:dyDescent="0.25">
      <c r="A17" s="197"/>
      <c r="B17" s="240" t="s">
        <v>165</v>
      </c>
      <c r="C17" s="196"/>
      <c r="D17" s="139" t="s">
        <v>16</v>
      </c>
      <c r="E17" s="147">
        <f t="shared" si="6"/>
        <v>471144</v>
      </c>
      <c r="F17" s="151">
        <f t="shared" ref="F17:J17" si="7">F18+F19</f>
        <v>0</v>
      </c>
      <c r="G17" s="151">
        <f t="shared" si="7"/>
        <v>0</v>
      </c>
      <c r="H17" s="151">
        <f t="shared" si="7"/>
        <v>471144</v>
      </c>
      <c r="I17" s="151">
        <f t="shared" si="7"/>
        <v>0</v>
      </c>
      <c r="J17" s="151">
        <f t="shared" si="7"/>
        <v>0</v>
      </c>
    </row>
    <row r="18" spans="1:10" ht="24" x14ac:dyDescent="0.25">
      <c r="A18" s="197"/>
      <c r="B18" s="240"/>
      <c r="C18" s="196"/>
      <c r="D18" s="139" t="s">
        <v>17</v>
      </c>
      <c r="E18" s="147">
        <f t="shared" si="6"/>
        <v>424028</v>
      </c>
      <c r="F18" s="151">
        <v>0</v>
      </c>
      <c r="G18" s="151">
        <v>0</v>
      </c>
      <c r="H18" s="151">
        <f>'Приложение к подпрограмме II'!I46</f>
        <v>424028</v>
      </c>
      <c r="I18" s="151">
        <v>0</v>
      </c>
      <c r="J18" s="151">
        <v>0</v>
      </c>
    </row>
    <row r="19" spans="1:10" ht="24" x14ac:dyDescent="0.25">
      <c r="A19" s="197"/>
      <c r="B19" s="240"/>
      <c r="C19" s="196"/>
      <c r="D19" s="139" t="s">
        <v>156</v>
      </c>
      <c r="E19" s="147">
        <f t="shared" si="6"/>
        <v>47116</v>
      </c>
      <c r="F19" s="151">
        <v>0</v>
      </c>
      <c r="G19" s="151">
        <v>0</v>
      </c>
      <c r="H19" s="151">
        <f>'Приложение к подпрограмме II'!I47</f>
        <v>47116</v>
      </c>
      <c r="I19" s="151">
        <v>0</v>
      </c>
      <c r="J19" s="151">
        <v>0</v>
      </c>
    </row>
    <row r="20" spans="1:10" ht="15.75" x14ac:dyDescent="0.25">
      <c r="A20" s="149"/>
      <c r="B20" s="149"/>
      <c r="C20" s="149"/>
      <c r="D20" s="149"/>
      <c r="E20" s="149"/>
      <c r="F20" s="149"/>
      <c r="G20" s="149"/>
      <c r="H20" s="149"/>
      <c r="I20" s="149"/>
      <c r="J20" s="150" t="s">
        <v>157</v>
      </c>
    </row>
    <row r="21" spans="1:10" x14ac:dyDescent="0.25">
      <c r="F21" s="6"/>
    </row>
  </sheetData>
  <mergeCells count="10">
    <mergeCell ref="F1:J2"/>
    <mergeCell ref="A3:J3"/>
    <mergeCell ref="B17:C19"/>
    <mergeCell ref="A5:A19"/>
    <mergeCell ref="B7:C11"/>
    <mergeCell ref="C4:J4"/>
    <mergeCell ref="B5:C6"/>
    <mergeCell ref="D5:D6"/>
    <mergeCell ref="E5:J5"/>
    <mergeCell ref="B12:C16"/>
  </mergeCells>
  <pageMargins left="0.59055118110236227" right="0.11811023622047245" top="0.35433070866141736" bottom="0.39370078740157483" header="0.11811023622047245" footer="0.35433070866141736"/>
  <pageSetup scale="82" firstPageNumber="13" orientation="landscape" useFirstPageNumber="1" r:id="rId1"/>
  <headerFooter>
    <oddHeader xml:space="preserve">&amp;C34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view="pageBreakPreview" zoomScale="85" zoomScaleSheetLayoutView="85" workbookViewId="0">
      <selection activeCell="H36" sqref="H36"/>
    </sheetView>
  </sheetViews>
  <sheetFormatPr defaultColWidth="8" defaultRowHeight="15" x14ac:dyDescent="0.25"/>
  <cols>
    <col min="1" max="1" width="5.42578125" customWidth="1"/>
    <col min="2" max="2" width="27.140625" customWidth="1"/>
    <col min="3" max="3" width="15.28515625" customWidth="1"/>
    <col min="4" max="4" width="23.28515625" style="22" customWidth="1"/>
    <col min="5" max="5" width="13" style="8" customWidth="1"/>
    <col min="6" max="6" width="13.7109375" style="8" customWidth="1"/>
    <col min="7" max="7" width="12.28515625" style="8" customWidth="1"/>
    <col min="8" max="8" width="12.28515625" style="72" customWidth="1"/>
    <col min="9" max="11" width="12.28515625" style="8" customWidth="1"/>
    <col min="12" max="12" width="16.140625" customWidth="1"/>
    <col min="13" max="13" width="27.7109375" customWidth="1"/>
    <col min="14" max="14" width="6" customWidth="1"/>
    <col min="15" max="15" width="9.140625" customWidth="1"/>
    <col min="17" max="17" width="41.42578125" customWidth="1"/>
  </cols>
  <sheetData>
    <row r="1" spans="1:15" ht="18.75" x14ac:dyDescent="0.3">
      <c r="A1" s="66"/>
      <c r="B1" s="66"/>
      <c r="C1" s="66"/>
      <c r="D1" s="153"/>
      <c r="E1" s="154"/>
      <c r="F1" s="66"/>
      <c r="G1" s="66"/>
      <c r="H1" s="66"/>
      <c r="I1" s="66"/>
      <c r="J1" s="220" t="s">
        <v>59</v>
      </c>
      <c r="K1" s="221"/>
      <c r="L1" s="221"/>
      <c r="M1" s="222"/>
      <c r="N1" s="155"/>
    </row>
    <row r="2" spans="1:15" ht="24" customHeight="1" x14ac:dyDescent="0.25">
      <c r="A2" s="66"/>
      <c r="B2" s="66"/>
      <c r="C2" s="66"/>
      <c r="D2" s="153"/>
      <c r="E2" s="154"/>
      <c r="F2" s="66"/>
      <c r="G2" s="66"/>
      <c r="H2" s="66"/>
      <c r="I2" s="66"/>
      <c r="J2" s="223" t="s">
        <v>60</v>
      </c>
      <c r="K2" s="306"/>
      <c r="L2" s="306"/>
      <c r="M2" s="307"/>
      <c r="N2" s="155"/>
    </row>
    <row r="3" spans="1:15" ht="54.75" customHeight="1" x14ac:dyDescent="0.25">
      <c r="A3" s="66"/>
      <c r="B3" s="66"/>
      <c r="C3" s="66"/>
      <c r="D3" s="153"/>
      <c r="E3" s="154"/>
      <c r="F3" s="66"/>
      <c r="G3" s="66"/>
      <c r="H3" s="66"/>
      <c r="I3" s="66"/>
      <c r="J3" s="308"/>
      <c r="K3" s="309"/>
      <c r="L3" s="309"/>
      <c r="M3" s="310"/>
      <c r="N3" s="155"/>
    </row>
    <row r="4" spans="1:15" ht="42.75" customHeight="1" x14ac:dyDescent="0.25">
      <c r="A4" s="311" t="s">
        <v>61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3"/>
      <c r="N4" s="155"/>
    </row>
    <row r="5" spans="1:15" ht="73.5" customHeight="1" x14ac:dyDescent="0.25">
      <c r="A5" s="314" t="s">
        <v>62</v>
      </c>
      <c r="B5" s="314" t="s">
        <v>23</v>
      </c>
      <c r="C5" s="229" t="s">
        <v>24</v>
      </c>
      <c r="D5" s="316" t="s">
        <v>25</v>
      </c>
      <c r="E5" s="229" t="s">
        <v>26</v>
      </c>
      <c r="F5" s="314" t="s">
        <v>63</v>
      </c>
      <c r="G5" s="314" t="s">
        <v>64</v>
      </c>
      <c r="H5" s="232"/>
      <c r="I5" s="232"/>
      <c r="J5" s="232"/>
      <c r="K5" s="318"/>
      <c r="L5" s="314" t="s">
        <v>29</v>
      </c>
      <c r="M5" s="314" t="s">
        <v>30</v>
      </c>
      <c r="N5" s="155"/>
    </row>
    <row r="6" spans="1:15" ht="94.5" customHeight="1" x14ac:dyDescent="0.25">
      <c r="A6" s="315"/>
      <c r="B6" s="315"/>
      <c r="C6" s="230"/>
      <c r="D6" s="317"/>
      <c r="E6" s="230"/>
      <c r="F6" s="315"/>
      <c r="G6" s="67" t="s">
        <v>11</v>
      </c>
      <c r="H6" s="67" t="s">
        <v>12</v>
      </c>
      <c r="I6" s="67" t="s">
        <v>13</v>
      </c>
      <c r="J6" s="67" t="s">
        <v>14</v>
      </c>
      <c r="K6" s="67" t="s">
        <v>15</v>
      </c>
      <c r="L6" s="315"/>
      <c r="M6" s="315"/>
      <c r="N6" s="155"/>
    </row>
    <row r="7" spans="1:15" x14ac:dyDescent="0.25">
      <c r="A7" s="73">
        <v>1</v>
      </c>
      <c r="B7" s="73">
        <v>2</v>
      </c>
      <c r="C7" s="73">
        <v>3</v>
      </c>
      <c r="D7" s="156">
        <v>4</v>
      </c>
      <c r="E7" s="73">
        <v>5</v>
      </c>
      <c r="F7" s="73">
        <v>6</v>
      </c>
      <c r="G7" s="73">
        <v>7</v>
      </c>
      <c r="H7" s="73">
        <v>8</v>
      </c>
      <c r="I7" s="73">
        <v>9</v>
      </c>
      <c r="J7" s="73">
        <v>10</v>
      </c>
      <c r="K7" s="73">
        <v>11</v>
      </c>
      <c r="L7" s="73">
        <v>12</v>
      </c>
      <c r="M7" s="73">
        <v>13</v>
      </c>
      <c r="N7" s="155"/>
    </row>
    <row r="8" spans="1:15" ht="22.5" customHeight="1" x14ac:dyDescent="0.25">
      <c r="A8" s="300" t="s">
        <v>31</v>
      </c>
      <c r="B8" s="303" t="s">
        <v>65</v>
      </c>
      <c r="C8" s="209" t="s">
        <v>33</v>
      </c>
      <c r="D8" s="157" t="s">
        <v>42</v>
      </c>
      <c r="E8" s="64">
        <f>E10+E11</f>
        <v>0</v>
      </c>
      <c r="F8" s="64">
        <f t="shared" ref="F8:F15" si="0">G8+H8+I8+J8+K8</f>
        <v>2500994.7999999998</v>
      </c>
      <c r="G8" s="64">
        <f>G9+G10+G11</f>
        <v>496628.6</v>
      </c>
      <c r="H8" s="64">
        <f>H9+H10+H11</f>
        <v>492982.9</v>
      </c>
      <c r="I8" s="64">
        <f>I9+I10+I11</f>
        <v>500029</v>
      </c>
      <c r="J8" s="64">
        <f>J9+J10+J11</f>
        <v>501229</v>
      </c>
      <c r="K8" s="64">
        <f>K9+K10+K11</f>
        <v>510125.3</v>
      </c>
      <c r="L8" s="290" t="s">
        <v>35</v>
      </c>
      <c r="M8" s="290" t="s">
        <v>66</v>
      </c>
      <c r="N8" s="155"/>
    </row>
    <row r="9" spans="1:15" ht="50.25" customHeight="1" x14ac:dyDescent="0.25">
      <c r="A9" s="301"/>
      <c r="B9" s="304"/>
      <c r="C9" s="210"/>
      <c r="D9" s="157" t="s">
        <v>17</v>
      </c>
      <c r="E9" s="64">
        <f>E17</f>
        <v>0</v>
      </c>
      <c r="F9" s="64">
        <f t="shared" si="0"/>
        <v>2104674</v>
      </c>
      <c r="G9" s="64">
        <f>G12</f>
        <v>429878</v>
      </c>
      <c r="H9" s="64">
        <f t="shared" ref="H9:K9" si="1">H12</f>
        <v>414948</v>
      </c>
      <c r="I9" s="64">
        <f t="shared" si="1"/>
        <v>426387</v>
      </c>
      <c r="J9" s="64">
        <f t="shared" si="1"/>
        <v>426387</v>
      </c>
      <c r="K9" s="64">
        <f t="shared" si="1"/>
        <v>407074</v>
      </c>
      <c r="L9" s="291"/>
      <c r="M9" s="291"/>
      <c r="N9" s="155"/>
    </row>
    <row r="10" spans="1:15" ht="52.5" customHeight="1" x14ac:dyDescent="0.25">
      <c r="A10" s="301"/>
      <c r="B10" s="304"/>
      <c r="C10" s="210"/>
      <c r="D10" s="158" t="s">
        <v>67</v>
      </c>
      <c r="E10" s="64">
        <f>E13</f>
        <v>0</v>
      </c>
      <c r="F10" s="64">
        <f t="shared" si="0"/>
        <v>86060</v>
      </c>
      <c r="G10" s="64">
        <f>G17</f>
        <v>6614</v>
      </c>
      <c r="H10" s="64">
        <f t="shared" ref="H10:J10" si="2">H17</f>
        <v>19920</v>
      </c>
      <c r="I10" s="64">
        <f t="shared" si="2"/>
        <v>19842</v>
      </c>
      <c r="J10" s="64">
        <f t="shared" si="2"/>
        <v>19842</v>
      </c>
      <c r="K10" s="64">
        <f t="shared" ref="K10" si="3">K17</f>
        <v>19842</v>
      </c>
      <c r="L10" s="291"/>
      <c r="M10" s="291"/>
      <c r="N10" s="155"/>
    </row>
    <row r="11" spans="1:15" ht="52.5" customHeight="1" x14ac:dyDescent="0.25">
      <c r="A11" s="302"/>
      <c r="B11" s="305"/>
      <c r="C11" s="211"/>
      <c r="D11" s="157" t="s">
        <v>156</v>
      </c>
      <c r="E11" s="64">
        <f>E14+E15+E16</f>
        <v>0</v>
      </c>
      <c r="F11" s="64">
        <f t="shared" si="0"/>
        <v>310260.8</v>
      </c>
      <c r="G11" s="64">
        <f>G14+G15+G16+G18</f>
        <v>60136.6</v>
      </c>
      <c r="H11" s="64">
        <f t="shared" ref="H11:K11" si="4">H14+H15+H16+H18</f>
        <v>58114.899999999994</v>
      </c>
      <c r="I11" s="64">
        <f t="shared" si="4"/>
        <v>53800</v>
      </c>
      <c r="J11" s="64">
        <f t="shared" si="4"/>
        <v>55000</v>
      </c>
      <c r="K11" s="64">
        <f t="shared" si="4"/>
        <v>83209.3</v>
      </c>
      <c r="L11" s="292"/>
      <c r="M11" s="291"/>
      <c r="N11" s="155"/>
    </row>
    <row r="12" spans="1:15" ht="36.75" customHeight="1" x14ac:dyDescent="0.25">
      <c r="A12" s="300" t="s">
        <v>37</v>
      </c>
      <c r="B12" s="303" t="s">
        <v>125</v>
      </c>
      <c r="C12" s="209" t="s">
        <v>33</v>
      </c>
      <c r="D12" s="157" t="s">
        <v>42</v>
      </c>
      <c r="E12" s="64">
        <f>E13+E14</f>
        <v>0</v>
      </c>
      <c r="F12" s="64">
        <f t="shared" si="0"/>
        <v>2104674</v>
      </c>
      <c r="G12" s="64">
        <f>+G13+G14</f>
        <v>429878</v>
      </c>
      <c r="H12" s="64">
        <f>+H13+H14</f>
        <v>414948</v>
      </c>
      <c r="I12" s="64">
        <f>+I13+I14</f>
        <v>426387</v>
      </c>
      <c r="J12" s="64">
        <f>+J13+J14</f>
        <v>426387</v>
      </c>
      <c r="K12" s="64">
        <f>+K13+K14</f>
        <v>407074</v>
      </c>
      <c r="L12" s="290" t="s">
        <v>35</v>
      </c>
      <c r="M12" s="291"/>
      <c r="N12" s="155"/>
      <c r="O12" s="15"/>
    </row>
    <row r="13" spans="1:15" ht="69" customHeight="1" x14ac:dyDescent="0.25">
      <c r="A13" s="301"/>
      <c r="B13" s="304"/>
      <c r="C13" s="210"/>
      <c r="D13" s="157" t="s">
        <v>17</v>
      </c>
      <c r="E13" s="64">
        <v>0</v>
      </c>
      <c r="F13" s="64">
        <f t="shared" si="0"/>
        <v>2104674</v>
      </c>
      <c r="G13" s="64">
        <v>429878</v>
      </c>
      <c r="H13" s="64">
        <v>414948</v>
      </c>
      <c r="I13" s="64">
        <v>426387</v>
      </c>
      <c r="J13" s="64">
        <v>426387</v>
      </c>
      <c r="K13" s="64">
        <v>407074</v>
      </c>
      <c r="L13" s="291"/>
      <c r="M13" s="291"/>
      <c r="N13" s="155"/>
      <c r="O13" s="15"/>
    </row>
    <row r="14" spans="1:15" ht="187.5" customHeight="1" x14ac:dyDescent="0.25">
      <c r="A14" s="302"/>
      <c r="B14" s="305"/>
      <c r="C14" s="211"/>
      <c r="D14" s="157" t="s">
        <v>156</v>
      </c>
      <c r="E14" s="64">
        <v>0</v>
      </c>
      <c r="F14" s="64">
        <f t="shared" si="0"/>
        <v>0</v>
      </c>
      <c r="G14" s="64">
        <f>H14+I14+J14+K14+L14</f>
        <v>0</v>
      </c>
      <c r="H14" s="64">
        <f>I14+J14+K14+L14+M14</f>
        <v>0</v>
      </c>
      <c r="I14" s="64">
        <f>J14+K14+L14+M14+N14</f>
        <v>0</v>
      </c>
      <c r="J14" s="64">
        <f>K14+L14+M14+N14+O14</f>
        <v>0</v>
      </c>
      <c r="K14" s="64">
        <f>L14+M14+N14+O14+P14</f>
        <v>0</v>
      </c>
      <c r="L14" s="292"/>
      <c r="M14" s="292"/>
      <c r="N14" s="155"/>
      <c r="O14" s="15"/>
    </row>
    <row r="15" spans="1:15" ht="76.5" customHeight="1" x14ac:dyDescent="0.25">
      <c r="A15" s="156" t="s">
        <v>38</v>
      </c>
      <c r="B15" s="159" t="s">
        <v>126</v>
      </c>
      <c r="C15" s="160" t="s">
        <v>33</v>
      </c>
      <c r="D15" s="157" t="s">
        <v>156</v>
      </c>
      <c r="E15" s="64">
        <v>0</v>
      </c>
      <c r="F15" s="64">
        <f t="shared" si="0"/>
        <v>310066.09999999998</v>
      </c>
      <c r="G15" s="64">
        <v>60136.6</v>
      </c>
      <c r="H15" s="64">
        <v>57920.2</v>
      </c>
      <c r="I15" s="136">
        <v>53800</v>
      </c>
      <c r="J15" s="136">
        <v>55000</v>
      </c>
      <c r="K15" s="136">
        <v>83209.3</v>
      </c>
      <c r="L15" s="157" t="s">
        <v>35</v>
      </c>
      <c r="M15" s="157"/>
      <c r="N15" s="155"/>
      <c r="O15" s="15"/>
    </row>
    <row r="16" spans="1:15" ht="65.25" customHeight="1" x14ac:dyDescent="0.25">
      <c r="A16" s="156" t="s">
        <v>39</v>
      </c>
      <c r="B16" s="159" t="s">
        <v>127</v>
      </c>
      <c r="C16" s="160" t="s">
        <v>33</v>
      </c>
      <c r="D16" s="157" t="s">
        <v>156</v>
      </c>
      <c r="E16" s="64">
        <v>0</v>
      </c>
      <c r="F16" s="64">
        <v>0</v>
      </c>
      <c r="G16" s="64">
        <v>0</v>
      </c>
      <c r="H16" s="64">
        <v>0</v>
      </c>
      <c r="I16" s="64">
        <v>0</v>
      </c>
      <c r="J16" s="64">
        <v>0</v>
      </c>
      <c r="K16" s="64">
        <v>0</v>
      </c>
      <c r="L16" s="157" t="s">
        <v>35</v>
      </c>
      <c r="M16" s="157"/>
      <c r="N16" s="155"/>
      <c r="O16" s="15"/>
    </row>
    <row r="17" spans="1:15" ht="373.5" customHeight="1" x14ac:dyDescent="0.25">
      <c r="A17" s="156" t="s">
        <v>68</v>
      </c>
      <c r="B17" s="159" t="s">
        <v>128</v>
      </c>
      <c r="C17" s="160" t="s">
        <v>69</v>
      </c>
      <c r="D17" s="157" t="s">
        <v>67</v>
      </c>
      <c r="E17" s="64">
        <v>0</v>
      </c>
      <c r="F17" s="64">
        <f>G17+H17+I17+J17+K17</f>
        <v>86060</v>
      </c>
      <c r="G17" s="64">
        <v>6614</v>
      </c>
      <c r="H17" s="64">
        <v>19920</v>
      </c>
      <c r="I17" s="64">
        <v>19842</v>
      </c>
      <c r="J17" s="64">
        <v>19842</v>
      </c>
      <c r="K17" s="64">
        <v>19842</v>
      </c>
      <c r="L17" s="157" t="s">
        <v>35</v>
      </c>
      <c r="M17" s="157"/>
      <c r="N17" s="155"/>
      <c r="O17" s="15"/>
    </row>
    <row r="18" spans="1:15" ht="39" customHeight="1" x14ac:dyDescent="0.25">
      <c r="A18" s="271" t="s">
        <v>159</v>
      </c>
      <c r="B18" s="273" t="s">
        <v>158</v>
      </c>
      <c r="C18" s="218" t="s">
        <v>69</v>
      </c>
      <c r="D18" s="277" t="s">
        <v>156</v>
      </c>
      <c r="E18" s="279">
        <v>0</v>
      </c>
      <c r="F18" s="279">
        <f>G18+H18+I18+J18+K18</f>
        <v>194.7</v>
      </c>
      <c r="G18" s="279">
        <v>0</v>
      </c>
      <c r="H18" s="279">
        <v>194.7</v>
      </c>
      <c r="I18" s="279">
        <v>0</v>
      </c>
      <c r="J18" s="279">
        <v>0</v>
      </c>
      <c r="K18" s="281">
        <v>0</v>
      </c>
      <c r="L18" s="275" t="s">
        <v>35</v>
      </c>
      <c r="M18" s="275"/>
      <c r="N18" s="155"/>
      <c r="O18" s="78"/>
    </row>
    <row r="19" spans="1:15" ht="39.75" customHeight="1" x14ac:dyDescent="0.25">
      <c r="A19" s="272"/>
      <c r="B19" s="274"/>
      <c r="C19" s="215"/>
      <c r="D19" s="278"/>
      <c r="E19" s="280"/>
      <c r="F19" s="280"/>
      <c r="G19" s="280"/>
      <c r="H19" s="280"/>
      <c r="I19" s="280"/>
      <c r="J19" s="280"/>
      <c r="K19" s="282"/>
      <c r="L19" s="276"/>
      <c r="M19" s="276"/>
      <c r="N19" s="155"/>
      <c r="O19" s="78"/>
    </row>
    <row r="20" spans="1:15" ht="49.5" customHeight="1" x14ac:dyDescent="0.25">
      <c r="A20" s="300" t="s">
        <v>40</v>
      </c>
      <c r="B20" s="290" t="s">
        <v>70</v>
      </c>
      <c r="C20" s="209" t="s">
        <v>33</v>
      </c>
      <c r="D20" s="161" t="s">
        <v>42</v>
      </c>
      <c r="E20" s="64"/>
      <c r="F20" s="64">
        <f t="shared" ref="F20:K20" si="5">F21+F22+F23</f>
        <v>350737.65862</v>
      </c>
      <c r="G20" s="64">
        <f t="shared" si="5"/>
        <v>49698.2</v>
      </c>
      <c r="H20" s="64">
        <f t="shared" si="5"/>
        <v>68365.858619999999</v>
      </c>
      <c r="I20" s="64">
        <f t="shared" si="5"/>
        <v>78365.099999999991</v>
      </c>
      <c r="J20" s="64">
        <f t="shared" si="5"/>
        <v>77560.5</v>
      </c>
      <c r="K20" s="64">
        <f t="shared" si="5"/>
        <v>76748</v>
      </c>
      <c r="L20" s="290" t="s">
        <v>35</v>
      </c>
      <c r="M20" s="300"/>
      <c r="N20" s="155"/>
      <c r="O20" s="15"/>
    </row>
    <row r="21" spans="1:15" ht="49.5" customHeight="1" x14ac:dyDescent="0.25">
      <c r="A21" s="301"/>
      <c r="B21" s="291"/>
      <c r="C21" s="210"/>
      <c r="D21" s="161" t="s">
        <v>17</v>
      </c>
      <c r="E21" s="64"/>
      <c r="F21" s="64">
        <f>G21+H21+I21+J21+K21</f>
        <v>169304.46502</v>
      </c>
      <c r="G21" s="64">
        <f>G24+G26+G28+G30+G33</f>
        <v>26036.7</v>
      </c>
      <c r="H21" s="64">
        <f>H24+H26+H28+H33+H37</f>
        <v>31132.995020000002</v>
      </c>
      <c r="I21" s="64">
        <f t="shared" ref="I21:K21" si="6">I24+I26+I28+I33+I37</f>
        <v>38351.06</v>
      </c>
      <c r="J21" s="64">
        <f t="shared" si="6"/>
        <v>38030.910000000003</v>
      </c>
      <c r="K21" s="64">
        <f t="shared" si="6"/>
        <v>35752.800000000003</v>
      </c>
      <c r="L21" s="291"/>
      <c r="M21" s="301"/>
      <c r="N21" s="155"/>
      <c r="O21" s="15"/>
    </row>
    <row r="22" spans="1:15" ht="49.5" customHeight="1" x14ac:dyDescent="0.25">
      <c r="A22" s="301"/>
      <c r="B22" s="291"/>
      <c r="C22" s="210"/>
      <c r="D22" s="161" t="s">
        <v>57</v>
      </c>
      <c r="E22" s="64"/>
      <c r="F22" s="64">
        <f>G22+H22+I22+J22+K22</f>
        <v>79412.743600000002</v>
      </c>
      <c r="G22" s="64">
        <f>G34</f>
        <v>7474.3</v>
      </c>
      <c r="H22" s="64">
        <f t="shared" ref="H22:K22" si="7">H34</f>
        <v>14327.743600000002</v>
      </c>
      <c r="I22" s="64">
        <f t="shared" si="7"/>
        <v>19059.560000000001</v>
      </c>
      <c r="J22" s="64">
        <f t="shared" si="7"/>
        <v>18569.439999999999</v>
      </c>
      <c r="K22" s="64">
        <f t="shared" si="7"/>
        <v>19981.7</v>
      </c>
      <c r="L22" s="291"/>
      <c r="M22" s="301"/>
      <c r="N22" s="155"/>
      <c r="O22" s="15"/>
    </row>
    <row r="23" spans="1:15" ht="49.5" customHeight="1" x14ac:dyDescent="0.25">
      <c r="A23" s="302"/>
      <c r="B23" s="292"/>
      <c r="C23" s="211"/>
      <c r="D23" s="157" t="s">
        <v>156</v>
      </c>
      <c r="E23" s="64"/>
      <c r="F23" s="64">
        <f>G23+H23+I23+J23+K23</f>
        <v>102020.45000000001</v>
      </c>
      <c r="G23" s="64">
        <f>G27+G31+G35+G38</f>
        <v>16187.2</v>
      </c>
      <c r="H23" s="64">
        <f>H27+H31+H35+H38</f>
        <v>22905.119999999999</v>
      </c>
      <c r="I23" s="64">
        <f>I27+I31+I35+I38</f>
        <v>20954.48</v>
      </c>
      <c r="J23" s="64">
        <f>J27+J31+J35+J38</f>
        <v>20960.150000000001</v>
      </c>
      <c r="K23" s="64">
        <f>K27+K31+K35+K38</f>
        <v>21013.5</v>
      </c>
      <c r="L23" s="292"/>
      <c r="M23" s="302"/>
      <c r="N23" s="155"/>
      <c r="O23" s="15"/>
    </row>
    <row r="24" spans="1:15" ht="117.75" customHeight="1" x14ac:dyDescent="0.25">
      <c r="A24" s="156" t="s">
        <v>43</v>
      </c>
      <c r="B24" s="159" t="s">
        <v>129</v>
      </c>
      <c r="C24" s="161" t="s">
        <v>33</v>
      </c>
      <c r="D24" s="161" t="s">
        <v>17</v>
      </c>
      <c r="E24" s="64">
        <v>2077</v>
      </c>
      <c r="F24" s="64">
        <f>G24+H24+I24+J24+K24</f>
        <v>8762</v>
      </c>
      <c r="G24" s="64">
        <v>2177</v>
      </c>
      <c r="H24" s="64">
        <v>2195</v>
      </c>
      <c r="I24" s="64">
        <v>2195</v>
      </c>
      <c r="J24" s="64">
        <v>2195</v>
      </c>
      <c r="K24" s="64">
        <v>0</v>
      </c>
      <c r="L24" s="157" t="s">
        <v>35</v>
      </c>
      <c r="M24" s="157"/>
      <c r="N24" s="155"/>
      <c r="O24" s="15"/>
    </row>
    <row r="25" spans="1:15" ht="78" customHeight="1" x14ac:dyDescent="0.25">
      <c r="A25" s="300" t="s">
        <v>44</v>
      </c>
      <c r="B25" s="290" t="s">
        <v>130</v>
      </c>
      <c r="C25" s="209" t="s">
        <v>33</v>
      </c>
      <c r="D25" s="161" t="s">
        <v>42</v>
      </c>
      <c r="E25" s="64"/>
      <c r="F25" s="64">
        <f t="shared" ref="F25:K25" si="8">F26+F27</f>
        <v>13497</v>
      </c>
      <c r="G25" s="64">
        <f t="shared" si="8"/>
        <v>13497</v>
      </c>
      <c r="H25" s="64">
        <f t="shared" si="8"/>
        <v>0</v>
      </c>
      <c r="I25" s="64">
        <f t="shared" si="8"/>
        <v>0</v>
      </c>
      <c r="J25" s="64">
        <f t="shared" si="8"/>
        <v>0</v>
      </c>
      <c r="K25" s="64">
        <f t="shared" si="8"/>
        <v>0</v>
      </c>
      <c r="L25" s="273" t="s">
        <v>35</v>
      </c>
      <c r="M25" s="290" t="s">
        <v>71</v>
      </c>
      <c r="N25" s="155"/>
      <c r="O25" s="15"/>
    </row>
    <row r="26" spans="1:15" ht="78" customHeight="1" x14ac:dyDescent="0.25">
      <c r="A26" s="301"/>
      <c r="B26" s="291"/>
      <c r="C26" s="210"/>
      <c r="D26" s="161" t="s">
        <v>17</v>
      </c>
      <c r="E26" s="64"/>
      <c r="F26" s="64">
        <f>G26+H26+I26+J26+K26</f>
        <v>9077</v>
      </c>
      <c r="G26" s="64">
        <v>9077</v>
      </c>
      <c r="H26" s="64">
        <v>0</v>
      </c>
      <c r="I26" s="64">
        <v>0</v>
      </c>
      <c r="J26" s="64">
        <v>0</v>
      </c>
      <c r="K26" s="64">
        <v>0</v>
      </c>
      <c r="L26" s="296"/>
      <c r="M26" s="291"/>
      <c r="N26" s="155"/>
      <c r="O26" s="15"/>
    </row>
    <row r="27" spans="1:15" ht="62.25" customHeight="1" x14ac:dyDescent="0.25">
      <c r="A27" s="302"/>
      <c r="B27" s="292"/>
      <c r="C27" s="211"/>
      <c r="D27" s="157" t="s">
        <v>156</v>
      </c>
      <c r="E27" s="64"/>
      <c r="F27" s="64">
        <f>G27+H27+I27+J27+K27</f>
        <v>4420</v>
      </c>
      <c r="G27" s="64">
        <v>4420</v>
      </c>
      <c r="H27" s="64">
        <v>0</v>
      </c>
      <c r="I27" s="64">
        <v>0</v>
      </c>
      <c r="J27" s="64">
        <v>0</v>
      </c>
      <c r="K27" s="64">
        <v>0</v>
      </c>
      <c r="L27" s="274"/>
      <c r="M27" s="292"/>
      <c r="N27" s="155"/>
      <c r="O27" s="15"/>
    </row>
    <row r="28" spans="1:15" ht="128.25" customHeight="1" x14ac:dyDescent="0.25">
      <c r="A28" s="156" t="s">
        <v>47</v>
      </c>
      <c r="B28" s="159" t="s">
        <v>131</v>
      </c>
      <c r="C28" s="161" t="s">
        <v>33</v>
      </c>
      <c r="D28" s="157" t="s">
        <v>17</v>
      </c>
      <c r="E28" s="64">
        <v>88</v>
      </c>
      <c r="F28" s="64">
        <f>G28+H28+I28+J28+K28</f>
        <v>46</v>
      </c>
      <c r="G28" s="64">
        <v>8</v>
      </c>
      <c r="H28" s="64">
        <v>5</v>
      </c>
      <c r="I28" s="64">
        <v>13</v>
      </c>
      <c r="J28" s="64">
        <v>13</v>
      </c>
      <c r="K28" s="64">
        <v>7</v>
      </c>
      <c r="L28" s="157" t="s">
        <v>35</v>
      </c>
      <c r="M28" s="157" t="s">
        <v>72</v>
      </c>
      <c r="N28" s="155"/>
      <c r="O28" s="15"/>
    </row>
    <row r="29" spans="1:15" ht="123" customHeight="1" x14ac:dyDescent="0.25">
      <c r="A29" s="300" t="s">
        <v>49</v>
      </c>
      <c r="B29" s="290" t="s">
        <v>132</v>
      </c>
      <c r="C29" s="209" t="s">
        <v>33</v>
      </c>
      <c r="D29" s="161" t="s">
        <v>42</v>
      </c>
      <c r="E29" s="64">
        <f t="shared" ref="E29:K29" si="9">E30+E31</f>
        <v>0</v>
      </c>
      <c r="F29" s="64">
        <f t="shared" si="9"/>
        <v>20174.099999999999</v>
      </c>
      <c r="G29" s="64">
        <f t="shared" si="9"/>
        <v>20174.099999999999</v>
      </c>
      <c r="H29" s="64">
        <f t="shared" si="9"/>
        <v>0</v>
      </c>
      <c r="I29" s="64">
        <f t="shared" si="9"/>
        <v>0</v>
      </c>
      <c r="J29" s="64">
        <f t="shared" si="9"/>
        <v>0</v>
      </c>
      <c r="K29" s="64">
        <f t="shared" si="9"/>
        <v>0</v>
      </c>
      <c r="L29" s="290" t="s">
        <v>35</v>
      </c>
      <c r="M29" s="300"/>
      <c r="N29" s="155"/>
      <c r="O29" s="15"/>
    </row>
    <row r="30" spans="1:15" ht="123" customHeight="1" x14ac:dyDescent="0.25">
      <c r="A30" s="301"/>
      <c r="B30" s="291"/>
      <c r="C30" s="210"/>
      <c r="D30" s="158" t="s">
        <v>17</v>
      </c>
      <c r="E30" s="64">
        <v>0</v>
      </c>
      <c r="F30" s="64">
        <f t="shared" ref="F30:F35" si="10">G30+H30+I30+J30+K30</f>
        <v>9099</v>
      </c>
      <c r="G30" s="64">
        <v>9099</v>
      </c>
      <c r="H30" s="64">
        <v>0</v>
      </c>
      <c r="I30" s="64">
        <v>0</v>
      </c>
      <c r="J30" s="64">
        <v>0</v>
      </c>
      <c r="K30" s="64">
        <v>0</v>
      </c>
      <c r="L30" s="291"/>
      <c r="M30" s="301"/>
      <c r="N30" s="155"/>
      <c r="O30" s="15"/>
    </row>
    <row r="31" spans="1:15" ht="75.75" customHeight="1" x14ac:dyDescent="0.25">
      <c r="A31" s="302"/>
      <c r="B31" s="292"/>
      <c r="C31" s="211"/>
      <c r="D31" s="157" t="s">
        <v>156</v>
      </c>
      <c r="E31" s="64">
        <v>0</v>
      </c>
      <c r="F31" s="64">
        <f t="shared" si="10"/>
        <v>11075.1</v>
      </c>
      <c r="G31" s="64">
        <v>11075.1</v>
      </c>
      <c r="H31" s="64">
        <v>0</v>
      </c>
      <c r="I31" s="64">
        <v>0</v>
      </c>
      <c r="J31" s="64">
        <v>0</v>
      </c>
      <c r="K31" s="64">
        <v>0</v>
      </c>
      <c r="L31" s="292"/>
      <c r="M31" s="302"/>
      <c r="N31" s="155"/>
      <c r="O31" s="15"/>
    </row>
    <row r="32" spans="1:15" ht="26.25" customHeight="1" x14ac:dyDescent="0.25">
      <c r="A32" s="300" t="s">
        <v>50</v>
      </c>
      <c r="B32" s="290" t="s">
        <v>133</v>
      </c>
      <c r="C32" s="209" t="s">
        <v>33</v>
      </c>
      <c r="D32" s="161" t="s">
        <v>42</v>
      </c>
      <c r="E32" s="64">
        <f>E34+E35</f>
        <v>0</v>
      </c>
      <c r="F32" s="64">
        <f t="shared" si="10"/>
        <v>143664.55862000003</v>
      </c>
      <c r="G32" s="64">
        <f>G33+G34+G35</f>
        <v>13842.1</v>
      </c>
      <c r="H32" s="64">
        <f>H33+H34+H35</f>
        <v>26532.858620000003</v>
      </c>
      <c r="I32" s="162">
        <f>I33+I34+I35</f>
        <v>34478.100000000006</v>
      </c>
      <c r="J32" s="162">
        <f>J33+J34+J35</f>
        <v>33671.5</v>
      </c>
      <c r="K32" s="64">
        <f>K33+K34+K35</f>
        <v>35140</v>
      </c>
      <c r="L32" s="290" t="s">
        <v>35</v>
      </c>
      <c r="M32" s="300"/>
      <c r="N32" s="155"/>
      <c r="O32" s="15"/>
    </row>
    <row r="33" spans="1:15" ht="48.75" customHeight="1" x14ac:dyDescent="0.25">
      <c r="A33" s="301"/>
      <c r="B33" s="291"/>
      <c r="C33" s="210"/>
      <c r="D33" s="158" t="s">
        <v>17</v>
      </c>
      <c r="E33" s="64">
        <v>0</v>
      </c>
      <c r="F33" s="64">
        <f t="shared" si="10"/>
        <v>51744.465020000003</v>
      </c>
      <c r="G33" s="64">
        <v>5675.7</v>
      </c>
      <c r="H33" s="64">
        <f>12059.35-2700.35498</f>
        <v>9358.9950200000003</v>
      </c>
      <c r="I33" s="162">
        <v>12449.06</v>
      </c>
      <c r="J33" s="162">
        <v>12128.91</v>
      </c>
      <c r="K33" s="64">
        <v>12131.8</v>
      </c>
      <c r="L33" s="291"/>
      <c r="M33" s="301"/>
      <c r="N33" s="155"/>
      <c r="O33" s="15"/>
    </row>
    <row r="34" spans="1:15" ht="38.25" customHeight="1" x14ac:dyDescent="0.25">
      <c r="A34" s="301"/>
      <c r="B34" s="291"/>
      <c r="C34" s="210"/>
      <c r="D34" s="158" t="s">
        <v>67</v>
      </c>
      <c r="E34" s="64">
        <v>0</v>
      </c>
      <c r="F34" s="64">
        <f t="shared" si="10"/>
        <v>79412.743600000002</v>
      </c>
      <c r="G34" s="64">
        <v>7474.3</v>
      </c>
      <c r="H34" s="64">
        <f>18461.65-4133.9064</f>
        <v>14327.743600000002</v>
      </c>
      <c r="I34" s="162">
        <v>19059.560000000001</v>
      </c>
      <c r="J34" s="162">
        <v>18569.439999999999</v>
      </c>
      <c r="K34" s="64">
        <v>19981.7</v>
      </c>
      <c r="L34" s="291"/>
      <c r="M34" s="301"/>
      <c r="N34" s="155"/>
      <c r="O34" s="15"/>
    </row>
    <row r="35" spans="1:15" ht="41.25" customHeight="1" x14ac:dyDescent="0.25">
      <c r="A35" s="302"/>
      <c r="B35" s="292"/>
      <c r="C35" s="211"/>
      <c r="D35" s="157" t="s">
        <v>156</v>
      </c>
      <c r="E35" s="64">
        <v>0</v>
      </c>
      <c r="F35" s="64">
        <f t="shared" si="10"/>
        <v>12507.35</v>
      </c>
      <c r="G35" s="64">
        <v>692.1</v>
      </c>
      <c r="H35" s="64">
        <v>2846.12</v>
      </c>
      <c r="I35" s="162">
        <v>2969.48</v>
      </c>
      <c r="J35" s="162">
        <v>2973.15</v>
      </c>
      <c r="K35" s="64">
        <v>3026.5</v>
      </c>
      <c r="L35" s="292"/>
      <c r="M35" s="302"/>
      <c r="N35" s="155"/>
      <c r="O35" s="15"/>
    </row>
    <row r="36" spans="1:15" ht="36" customHeight="1" x14ac:dyDescent="0.25">
      <c r="A36" s="300" t="s">
        <v>73</v>
      </c>
      <c r="B36" s="290" t="s">
        <v>134</v>
      </c>
      <c r="C36" s="209" t="s">
        <v>33</v>
      </c>
      <c r="D36" s="158" t="s">
        <v>42</v>
      </c>
      <c r="E36" s="64">
        <v>0</v>
      </c>
      <c r="F36" s="64">
        <f>F37+F38</f>
        <v>164594</v>
      </c>
      <c r="G36" s="64">
        <f>G37+G38</f>
        <v>0</v>
      </c>
      <c r="H36" s="64">
        <f>H37+H38</f>
        <v>39633</v>
      </c>
      <c r="I36" s="64">
        <f>I37+I38</f>
        <v>41679</v>
      </c>
      <c r="J36" s="64">
        <f>J37+J38</f>
        <v>41681</v>
      </c>
      <c r="K36" s="64">
        <v>0</v>
      </c>
      <c r="L36" s="290" t="s">
        <v>35</v>
      </c>
      <c r="M36" s="300"/>
      <c r="N36" s="155"/>
      <c r="O36" s="15"/>
    </row>
    <row r="37" spans="1:15" ht="36" customHeight="1" x14ac:dyDescent="0.25">
      <c r="A37" s="301"/>
      <c r="B37" s="291"/>
      <c r="C37" s="210"/>
      <c r="D37" s="158" t="s">
        <v>17</v>
      </c>
      <c r="E37" s="64">
        <v>0</v>
      </c>
      <c r="F37" s="64">
        <f t="shared" ref="F37:F44" si="11">G37+H37+I37+J37+K37</f>
        <v>90576</v>
      </c>
      <c r="G37" s="64">
        <v>0</v>
      </c>
      <c r="H37" s="64">
        <v>19574</v>
      </c>
      <c r="I37" s="64">
        <v>23694</v>
      </c>
      <c r="J37" s="64">
        <v>23694</v>
      </c>
      <c r="K37" s="64">
        <v>23614</v>
      </c>
      <c r="L37" s="291"/>
      <c r="M37" s="301"/>
      <c r="N37" s="155"/>
      <c r="O37" s="15"/>
    </row>
    <row r="38" spans="1:15" ht="63" customHeight="1" x14ac:dyDescent="0.25">
      <c r="A38" s="302"/>
      <c r="B38" s="292"/>
      <c r="C38" s="211"/>
      <c r="D38" s="157" t="s">
        <v>156</v>
      </c>
      <c r="E38" s="64">
        <v>0</v>
      </c>
      <c r="F38" s="64">
        <f t="shared" si="11"/>
        <v>74018</v>
      </c>
      <c r="G38" s="64">
        <v>0</v>
      </c>
      <c r="H38" s="64">
        <v>20059</v>
      </c>
      <c r="I38" s="64">
        <v>17985</v>
      </c>
      <c r="J38" s="64">
        <v>17987</v>
      </c>
      <c r="K38" s="64">
        <v>17987</v>
      </c>
      <c r="L38" s="292"/>
      <c r="M38" s="302"/>
      <c r="N38" s="155"/>
      <c r="O38" s="15"/>
    </row>
    <row r="39" spans="1:15" ht="40.5" customHeight="1" x14ac:dyDescent="0.25">
      <c r="A39" s="287" t="s">
        <v>74</v>
      </c>
      <c r="B39" s="290" t="s">
        <v>75</v>
      </c>
      <c r="C39" s="209" t="s">
        <v>33</v>
      </c>
      <c r="D39" s="161" t="s">
        <v>42</v>
      </c>
      <c r="E39" s="74">
        <f>E40+E41</f>
        <v>0</v>
      </c>
      <c r="F39" s="74">
        <f t="shared" si="11"/>
        <v>9768.1</v>
      </c>
      <c r="G39" s="74">
        <f>G40+G41</f>
        <v>660</v>
      </c>
      <c r="H39" s="74">
        <f>H40+H41</f>
        <v>9108.1</v>
      </c>
      <c r="I39" s="74">
        <f>I40+I41</f>
        <v>0</v>
      </c>
      <c r="J39" s="74">
        <f>J40+J41</f>
        <v>0</v>
      </c>
      <c r="K39" s="74">
        <f>K40+K41</f>
        <v>0</v>
      </c>
      <c r="L39" s="163"/>
      <c r="M39" s="164"/>
      <c r="N39" s="155"/>
      <c r="O39" s="15"/>
    </row>
    <row r="40" spans="1:15" ht="52.5" customHeight="1" x14ac:dyDescent="0.25">
      <c r="A40" s="288"/>
      <c r="B40" s="291"/>
      <c r="C40" s="210"/>
      <c r="D40" s="161" t="s">
        <v>17</v>
      </c>
      <c r="E40" s="74">
        <v>0</v>
      </c>
      <c r="F40" s="74">
        <f t="shared" si="11"/>
        <v>0</v>
      </c>
      <c r="G40" s="74">
        <f>G43</f>
        <v>0</v>
      </c>
      <c r="H40" s="74">
        <f>H43</f>
        <v>0</v>
      </c>
      <c r="I40" s="74">
        <f>I43</f>
        <v>0</v>
      </c>
      <c r="J40" s="74">
        <f>J43</f>
        <v>0</v>
      </c>
      <c r="K40" s="74">
        <f>K43</f>
        <v>0</v>
      </c>
      <c r="L40" s="163"/>
      <c r="M40" s="165"/>
      <c r="N40" s="155"/>
      <c r="O40" s="15"/>
    </row>
    <row r="41" spans="1:15" ht="42" customHeight="1" x14ac:dyDescent="0.25">
      <c r="A41" s="289"/>
      <c r="B41" s="292"/>
      <c r="C41" s="211"/>
      <c r="D41" s="157" t="s">
        <v>156</v>
      </c>
      <c r="E41" s="74">
        <v>0</v>
      </c>
      <c r="F41" s="74">
        <f t="shared" si="11"/>
        <v>9768.1</v>
      </c>
      <c r="G41" s="74">
        <f>G42</f>
        <v>660</v>
      </c>
      <c r="H41" s="74">
        <f>H44</f>
        <v>9108.1</v>
      </c>
      <c r="I41" s="74">
        <v>0</v>
      </c>
      <c r="J41" s="74">
        <v>0</v>
      </c>
      <c r="K41" s="74">
        <f>K42</f>
        <v>0</v>
      </c>
      <c r="L41" s="165"/>
      <c r="M41" s="165"/>
      <c r="N41" s="155"/>
      <c r="O41" s="15"/>
    </row>
    <row r="42" spans="1:15" ht="24" customHeight="1" x14ac:dyDescent="0.25">
      <c r="A42" s="293" t="s">
        <v>76</v>
      </c>
      <c r="B42" s="290" t="s">
        <v>135</v>
      </c>
      <c r="C42" s="209" t="s">
        <v>33</v>
      </c>
      <c r="D42" s="161" t="s">
        <v>42</v>
      </c>
      <c r="E42" s="74">
        <f>E43+E44</f>
        <v>3557</v>
      </c>
      <c r="F42" s="74">
        <f t="shared" si="11"/>
        <v>9768.1</v>
      </c>
      <c r="G42" s="74">
        <f>G43+G44</f>
        <v>660</v>
      </c>
      <c r="H42" s="74">
        <f>H43+H44</f>
        <v>9108.1</v>
      </c>
      <c r="I42" s="74">
        <f>I43+I44</f>
        <v>0</v>
      </c>
      <c r="J42" s="74">
        <f>J43+J44</f>
        <v>0</v>
      </c>
      <c r="K42" s="74">
        <f>K43+K44</f>
        <v>0</v>
      </c>
      <c r="L42" s="283"/>
      <c r="M42" s="283"/>
      <c r="N42" s="155"/>
      <c r="O42" s="15"/>
    </row>
    <row r="43" spans="1:15" ht="46.5" customHeight="1" x14ac:dyDescent="0.25">
      <c r="A43" s="294"/>
      <c r="B43" s="296"/>
      <c r="C43" s="298"/>
      <c r="D43" s="161" t="s">
        <v>17</v>
      </c>
      <c r="E43" s="74">
        <v>3557</v>
      </c>
      <c r="F43" s="74">
        <f t="shared" si="11"/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284"/>
      <c r="M43" s="286"/>
      <c r="N43" s="155"/>
      <c r="O43" s="15"/>
    </row>
    <row r="44" spans="1:15" ht="42" customHeight="1" x14ac:dyDescent="0.25">
      <c r="A44" s="295"/>
      <c r="B44" s="297"/>
      <c r="C44" s="299"/>
      <c r="D44" s="166" t="s">
        <v>156</v>
      </c>
      <c r="E44" s="79">
        <v>0</v>
      </c>
      <c r="F44" s="79">
        <f t="shared" si="11"/>
        <v>9768.1</v>
      </c>
      <c r="G44" s="79">
        <v>660</v>
      </c>
      <c r="H44" s="79">
        <v>9108.1</v>
      </c>
      <c r="I44" s="79">
        <v>0</v>
      </c>
      <c r="J44" s="79">
        <v>0</v>
      </c>
      <c r="K44" s="79">
        <v>0</v>
      </c>
      <c r="L44" s="285"/>
      <c r="M44" s="167"/>
      <c r="N44" s="155"/>
      <c r="O44" s="15"/>
    </row>
    <row r="45" spans="1:15" ht="15.75" x14ac:dyDescent="0.25">
      <c r="A45" s="264" t="s">
        <v>99</v>
      </c>
      <c r="B45" s="267" t="s">
        <v>161</v>
      </c>
      <c r="C45" s="266" t="s">
        <v>33</v>
      </c>
      <c r="D45" s="168" t="s">
        <v>42</v>
      </c>
      <c r="E45" s="138">
        <v>0</v>
      </c>
      <c r="F45" s="138">
        <f>G45+H45+I45+J45+K45</f>
        <v>471144</v>
      </c>
      <c r="G45" s="138">
        <v>0</v>
      </c>
      <c r="H45" s="138">
        <f>H46+H47</f>
        <v>0</v>
      </c>
      <c r="I45" s="138">
        <f t="shared" ref="I45:K45" si="12">I46+I47</f>
        <v>471144</v>
      </c>
      <c r="J45" s="138">
        <f t="shared" si="12"/>
        <v>0</v>
      </c>
      <c r="K45" s="138">
        <f t="shared" si="12"/>
        <v>0</v>
      </c>
      <c r="L45" s="261" t="s">
        <v>167</v>
      </c>
      <c r="M45" s="169"/>
      <c r="N45" s="155"/>
    </row>
    <row r="46" spans="1:15" ht="24" x14ac:dyDescent="0.25">
      <c r="A46" s="264"/>
      <c r="B46" s="268"/>
      <c r="C46" s="266"/>
      <c r="D46" s="168" t="s">
        <v>17</v>
      </c>
      <c r="E46" s="138">
        <v>0</v>
      </c>
      <c r="F46" s="138">
        <f t="shared" ref="F46:F50" si="13">G46+H46+I46+J46+K46</f>
        <v>424028</v>
      </c>
      <c r="G46" s="138">
        <v>0</v>
      </c>
      <c r="H46" s="138">
        <f>H49+H52</f>
        <v>0</v>
      </c>
      <c r="I46" s="138">
        <f t="shared" ref="I46:K46" si="14">I49+I52</f>
        <v>424028</v>
      </c>
      <c r="J46" s="138">
        <f t="shared" si="14"/>
        <v>0</v>
      </c>
      <c r="K46" s="138">
        <f t="shared" si="14"/>
        <v>0</v>
      </c>
      <c r="L46" s="262"/>
      <c r="M46" s="169"/>
      <c r="N46" s="155"/>
    </row>
    <row r="47" spans="1:15" ht="45" customHeight="1" x14ac:dyDescent="0.25">
      <c r="A47" s="264"/>
      <c r="B47" s="269"/>
      <c r="C47" s="266"/>
      <c r="D47" s="170" t="s">
        <v>156</v>
      </c>
      <c r="E47" s="140">
        <v>0</v>
      </c>
      <c r="F47" s="140">
        <f t="shared" si="13"/>
        <v>47116</v>
      </c>
      <c r="G47" s="140">
        <v>0</v>
      </c>
      <c r="H47" s="140">
        <f>H50+H53</f>
        <v>0</v>
      </c>
      <c r="I47" s="140">
        <f t="shared" ref="I47:K47" si="15">I50+I53</f>
        <v>47116</v>
      </c>
      <c r="J47" s="140">
        <f t="shared" si="15"/>
        <v>0</v>
      </c>
      <c r="K47" s="140">
        <f t="shared" si="15"/>
        <v>0</v>
      </c>
      <c r="L47" s="263"/>
      <c r="M47" s="171"/>
      <c r="N47" s="155"/>
    </row>
    <row r="48" spans="1:15" ht="15.75" customHeight="1" x14ac:dyDescent="0.25">
      <c r="A48" s="264" t="s">
        <v>101</v>
      </c>
      <c r="B48" s="265" t="s">
        <v>162</v>
      </c>
      <c r="C48" s="266" t="s">
        <v>33</v>
      </c>
      <c r="D48" s="168" t="s">
        <v>42</v>
      </c>
      <c r="E48" s="140">
        <v>0</v>
      </c>
      <c r="F48" s="140">
        <f>H48+I48+J48+K48+H47</f>
        <v>436243</v>
      </c>
      <c r="G48" s="140">
        <v>0</v>
      </c>
      <c r="H48" s="140">
        <f>H49+H50</f>
        <v>0</v>
      </c>
      <c r="I48" s="140">
        <f t="shared" ref="I48:K48" si="16">I49+I50</f>
        <v>436243</v>
      </c>
      <c r="J48" s="140">
        <f t="shared" si="16"/>
        <v>0</v>
      </c>
      <c r="K48" s="140">
        <f t="shared" si="16"/>
        <v>0</v>
      </c>
      <c r="L48" s="171"/>
      <c r="M48" s="171"/>
      <c r="N48" s="155"/>
    </row>
    <row r="49" spans="1:14" ht="26.25" customHeight="1" x14ac:dyDescent="0.25">
      <c r="A49" s="264"/>
      <c r="B49" s="265"/>
      <c r="C49" s="266"/>
      <c r="D49" s="168" t="s">
        <v>17</v>
      </c>
      <c r="E49" s="140">
        <v>0</v>
      </c>
      <c r="F49" s="140">
        <f t="shared" si="13"/>
        <v>392618</v>
      </c>
      <c r="G49" s="140">
        <v>0</v>
      </c>
      <c r="H49" s="140">
        <v>0</v>
      </c>
      <c r="I49" s="140">
        <v>392618</v>
      </c>
      <c r="J49" s="140">
        <v>0</v>
      </c>
      <c r="K49" s="140">
        <v>0</v>
      </c>
      <c r="L49" s="171"/>
      <c r="M49" s="171"/>
      <c r="N49" s="155"/>
    </row>
    <row r="50" spans="1:14" ht="51.75" customHeight="1" x14ac:dyDescent="0.25">
      <c r="A50" s="264"/>
      <c r="B50" s="265"/>
      <c r="C50" s="270"/>
      <c r="D50" s="170" t="s">
        <v>156</v>
      </c>
      <c r="E50" s="140">
        <v>0</v>
      </c>
      <c r="F50" s="140">
        <f t="shared" si="13"/>
        <v>43625</v>
      </c>
      <c r="G50" s="140">
        <v>0</v>
      </c>
      <c r="H50" s="140">
        <v>0</v>
      </c>
      <c r="I50" s="140">
        <v>43625</v>
      </c>
      <c r="J50" s="140">
        <v>0</v>
      </c>
      <c r="K50" s="140">
        <v>0</v>
      </c>
      <c r="L50" s="171"/>
      <c r="M50" s="171"/>
      <c r="N50" s="155"/>
    </row>
    <row r="51" spans="1:14" ht="18" customHeight="1" x14ac:dyDescent="0.25">
      <c r="A51" s="264" t="s">
        <v>163</v>
      </c>
      <c r="B51" s="265" t="s">
        <v>164</v>
      </c>
      <c r="C51" s="266" t="s">
        <v>33</v>
      </c>
      <c r="D51" s="168" t="s">
        <v>42</v>
      </c>
      <c r="E51" s="140">
        <v>0</v>
      </c>
      <c r="F51" s="140">
        <f>G51+H51+I51+J51+K51</f>
        <v>34901</v>
      </c>
      <c r="G51" s="140">
        <f t="shared" ref="G51:K51" si="17">G52+G53</f>
        <v>0</v>
      </c>
      <c r="H51" s="140">
        <f t="shared" si="17"/>
        <v>0</v>
      </c>
      <c r="I51" s="140">
        <f t="shared" si="17"/>
        <v>34901</v>
      </c>
      <c r="J51" s="140">
        <f t="shared" si="17"/>
        <v>0</v>
      </c>
      <c r="K51" s="140">
        <f t="shared" si="17"/>
        <v>0</v>
      </c>
      <c r="L51" s="171"/>
      <c r="M51" s="171"/>
      <c r="N51" s="155"/>
    </row>
    <row r="52" spans="1:14" ht="27" customHeight="1" x14ac:dyDescent="0.25">
      <c r="A52" s="264"/>
      <c r="B52" s="265"/>
      <c r="C52" s="266"/>
      <c r="D52" s="168" t="s">
        <v>17</v>
      </c>
      <c r="E52" s="140"/>
      <c r="F52" s="140">
        <f t="shared" ref="F52:F53" si="18">G52+H52+I52+J52+K52</f>
        <v>31410</v>
      </c>
      <c r="G52" s="140">
        <v>0</v>
      </c>
      <c r="H52" s="140">
        <v>0</v>
      </c>
      <c r="I52" s="140">
        <v>31410</v>
      </c>
      <c r="J52" s="140">
        <v>0</v>
      </c>
      <c r="K52" s="140">
        <v>0</v>
      </c>
      <c r="L52" s="171"/>
      <c r="M52" s="171"/>
      <c r="N52" s="155"/>
    </row>
    <row r="53" spans="1:14" ht="105.75" customHeight="1" x14ac:dyDescent="0.25">
      <c r="A53" s="264"/>
      <c r="B53" s="265"/>
      <c r="C53" s="266"/>
      <c r="D53" s="170" t="s">
        <v>156</v>
      </c>
      <c r="E53" s="140"/>
      <c r="F53" s="140">
        <f t="shared" si="18"/>
        <v>3491</v>
      </c>
      <c r="G53" s="140">
        <v>0</v>
      </c>
      <c r="H53" s="140">
        <v>0</v>
      </c>
      <c r="I53" s="140">
        <v>3491</v>
      </c>
      <c r="J53" s="140">
        <v>0</v>
      </c>
      <c r="K53" s="140">
        <v>0</v>
      </c>
      <c r="L53" s="171"/>
      <c r="M53" s="171"/>
      <c r="N53" s="172" t="s">
        <v>157</v>
      </c>
    </row>
  </sheetData>
  <mergeCells count="77">
    <mergeCell ref="J1:M1"/>
    <mergeCell ref="J2:M3"/>
    <mergeCell ref="A4:M4"/>
    <mergeCell ref="A5:A6"/>
    <mergeCell ref="B5:B6"/>
    <mergeCell ref="C5:C6"/>
    <mergeCell ref="D5:D6"/>
    <mergeCell ref="E5:E6"/>
    <mergeCell ref="F5:F6"/>
    <mergeCell ref="G5:K5"/>
    <mergeCell ref="L5:L6"/>
    <mergeCell ref="M5:M6"/>
    <mergeCell ref="A8:A11"/>
    <mergeCell ref="B8:B11"/>
    <mergeCell ref="C8:C11"/>
    <mergeCell ref="L8:L11"/>
    <mergeCell ref="M8:M14"/>
    <mergeCell ref="A12:A14"/>
    <mergeCell ref="B12:B14"/>
    <mergeCell ref="C12:C14"/>
    <mergeCell ref="L12:L14"/>
    <mergeCell ref="A20:A23"/>
    <mergeCell ref="B20:B23"/>
    <mergeCell ref="C20:C23"/>
    <mergeCell ref="L20:L23"/>
    <mergeCell ref="M20:M23"/>
    <mergeCell ref="A25:A27"/>
    <mergeCell ref="B25:B27"/>
    <mergeCell ref="C25:C27"/>
    <mergeCell ref="L25:L27"/>
    <mergeCell ref="M25:M27"/>
    <mergeCell ref="A29:A31"/>
    <mergeCell ref="B29:B31"/>
    <mergeCell ref="C29:C31"/>
    <mergeCell ref="L29:L31"/>
    <mergeCell ref="M29:M31"/>
    <mergeCell ref="A32:A35"/>
    <mergeCell ref="B32:B35"/>
    <mergeCell ref="C32:C35"/>
    <mergeCell ref="L32:L35"/>
    <mergeCell ref="M32:M35"/>
    <mergeCell ref="A36:A38"/>
    <mergeCell ref="B36:B38"/>
    <mergeCell ref="C36:C38"/>
    <mergeCell ref="L36:L38"/>
    <mergeCell ref="M36:M38"/>
    <mergeCell ref="L42:L44"/>
    <mergeCell ref="M42:M43"/>
    <mergeCell ref="A39:A41"/>
    <mergeCell ref="B39:B41"/>
    <mergeCell ref="C39:C41"/>
    <mergeCell ref="A42:A44"/>
    <mergeCell ref="B42:B44"/>
    <mergeCell ref="C42:C44"/>
    <mergeCell ref="A18:A19"/>
    <mergeCell ref="B18:B19"/>
    <mergeCell ref="C18:C19"/>
    <mergeCell ref="L18:L19"/>
    <mergeCell ref="M18:M19"/>
    <mergeCell ref="D18:D19"/>
    <mergeCell ref="E18:E19"/>
    <mergeCell ref="F18:F19"/>
    <mergeCell ref="G18:G19"/>
    <mergeCell ref="H18:H19"/>
    <mergeCell ref="I18:I19"/>
    <mergeCell ref="J18:J19"/>
    <mergeCell ref="K18:K19"/>
    <mergeCell ref="L45:L47"/>
    <mergeCell ref="A51:A53"/>
    <mergeCell ref="B51:B53"/>
    <mergeCell ref="C51:C53"/>
    <mergeCell ref="C45:C47"/>
    <mergeCell ref="A45:A47"/>
    <mergeCell ref="B45:B47"/>
    <mergeCell ref="A48:A50"/>
    <mergeCell ref="B48:B50"/>
    <mergeCell ref="C48:C50"/>
  </mergeCells>
  <pageMargins left="0.23622047244094491" right="0.23622047244094491" top="0.74803149606299213" bottom="0.74803149606299213" header="0.31496062992125984" footer="0.31496062992125984"/>
  <pageSetup scale="64" firstPageNumber="35" fitToHeight="0" orientation="landscape" useFirstPageNumber="1" r:id="rId1"/>
  <headerFooter>
    <oddHeader>&amp;C&amp;P</oddHeader>
    <evenHeader xml:space="preserve">&amp;C26
</evenHeader>
    <firstHeader xml:space="preserve">&amp;C25
</firstHeader>
  </headerFooter>
  <rowBreaks count="1" manualBreakCount="1">
    <brk id="13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view="pageBreakPreview" topLeftCell="A10" zoomScale="115" zoomScaleSheetLayoutView="115" workbookViewId="0">
      <selection sqref="A1:XFD3"/>
    </sheetView>
  </sheetViews>
  <sheetFormatPr defaultColWidth="8" defaultRowHeight="15" x14ac:dyDescent="0.25"/>
  <cols>
    <col min="1" max="1" width="17.42578125" style="81" customWidth="1"/>
    <col min="2" max="2" width="12.85546875" style="81" customWidth="1"/>
    <col min="3" max="3" width="6.42578125" style="81" customWidth="1"/>
    <col min="4" max="4" width="22.140625" style="81" customWidth="1"/>
    <col min="5" max="10" width="11.140625" style="81" customWidth="1"/>
    <col min="11" max="11" width="2.42578125" style="81" customWidth="1"/>
    <col min="12" max="12" width="9.5703125" style="81" bestFit="1" customWidth="1"/>
    <col min="13" max="16384" width="8" style="81"/>
  </cols>
  <sheetData>
    <row r="1" spans="1:12" ht="59.25" customHeight="1" x14ac:dyDescent="0.25">
      <c r="A1" s="80"/>
      <c r="B1" s="80"/>
      <c r="C1" s="80"/>
      <c r="D1" s="322" t="s">
        <v>77</v>
      </c>
      <c r="E1" s="322"/>
      <c r="F1" s="322"/>
      <c r="G1" s="322"/>
      <c r="H1" s="322"/>
      <c r="I1" s="322"/>
      <c r="J1" s="322"/>
      <c r="K1" s="82"/>
    </row>
    <row r="2" spans="1:12" ht="57" customHeight="1" x14ac:dyDescent="0.25">
      <c r="A2" s="323" t="s">
        <v>78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</row>
    <row r="3" spans="1:12" ht="9.75" customHeight="1" x14ac:dyDescent="0.2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</row>
    <row r="4" spans="1:12" ht="24.75" customHeight="1" x14ac:dyDescent="0.25">
      <c r="A4" s="83" t="s">
        <v>79</v>
      </c>
      <c r="B4" s="319" t="s">
        <v>80</v>
      </c>
      <c r="C4" s="320"/>
      <c r="D4" s="320"/>
      <c r="E4" s="320"/>
      <c r="F4" s="320"/>
      <c r="G4" s="320"/>
      <c r="H4" s="320"/>
      <c r="I4" s="320"/>
      <c r="J4" s="321"/>
      <c r="K4" s="84"/>
    </row>
    <row r="5" spans="1:12" ht="20.25" customHeight="1" x14ac:dyDescent="0.25">
      <c r="A5" s="324" t="s">
        <v>81</v>
      </c>
      <c r="B5" s="241" t="s">
        <v>82</v>
      </c>
      <c r="C5" s="242"/>
      <c r="D5" s="241" t="s">
        <v>54</v>
      </c>
      <c r="E5" s="328" t="s">
        <v>83</v>
      </c>
      <c r="F5" s="329"/>
      <c r="G5" s="329"/>
      <c r="H5" s="329"/>
      <c r="I5" s="329"/>
      <c r="J5" s="242"/>
      <c r="K5" s="85"/>
    </row>
    <row r="6" spans="1:12" ht="21.75" customHeight="1" x14ac:dyDescent="0.25">
      <c r="A6" s="325"/>
      <c r="B6" s="245"/>
      <c r="C6" s="246"/>
      <c r="D6" s="327"/>
      <c r="E6" s="86" t="s">
        <v>55</v>
      </c>
      <c r="F6" s="87" t="s">
        <v>11</v>
      </c>
      <c r="G6" s="88" t="s">
        <v>12</v>
      </c>
      <c r="H6" s="88" t="s">
        <v>13</v>
      </c>
      <c r="I6" s="88" t="s">
        <v>14</v>
      </c>
      <c r="J6" s="88" t="s">
        <v>15</v>
      </c>
      <c r="K6" s="89"/>
    </row>
    <row r="7" spans="1:12" ht="17.25" customHeight="1" x14ac:dyDescent="0.25">
      <c r="A7" s="325"/>
      <c r="B7" s="241" t="s">
        <v>84</v>
      </c>
      <c r="C7" s="242"/>
      <c r="D7" s="90" t="s">
        <v>56</v>
      </c>
      <c r="E7" s="188">
        <f t="shared" ref="E7:E20" si="0">F7+G7+H7+I7+J7</f>
        <v>302165.90000000002</v>
      </c>
      <c r="F7" s="96">
        <f>F9+F10+F11+F8</f>
        <v>110755.4</v>
      </c>
      <c r="G7" s="96">
        <f>G9+G10+G11+G8</f>
        <v>46965.5</v>
      </c>
      <c r="H7" s="96">
        <f>H9+H10+H11+H8</f>
        <v>47405</v>
      </c>
      <c r="I7" s="96">
        <f>I9+I10+I11+I8</f>
        <v>48520</v>
      </c>
      <c r="J7" s="96">
        <f>J9+J10+J11+J8</f>
        <v>48520</v>
      </c>
      <c r="K7" s="91"/>
    </row>
    <row r="8" spans="1:12" ht="27.75" customHeight="1" x14ac:dyDescent="0.25">
      <c r="A8" s="325"/>
      <c r="B8" s="243"/>
      <c r="C8" s="244"/>
      <c r="D8" s="92" t="s">
        <v>57</v>
      </c>
      <c r="E8" s="188">
        <f t="shared" si="0"/>
        <v>0</v>
      </c>
      <c r="F8" s="96">
        <f>F17</f>
        <v>0</v>
      </c>
      <c r="G8" s="96">
        <f>G17</f>
        <v>0</v>
      </c>
      <c r="H8" s="96">
        <f>H17</f>
        <v>0</v>
      </c>
      <c r="I8" s="96">
        <f>I17</f>
        <v>0</v>
      </c>
      <c r="J8" s="96">
        <f>J17</f>
        <v>0</v>
      </c>
      <c r="K8" s="91"/>
    </row>
    <row r="9" spans="1:12" ht="25.5" customHeight="1" x14ac:dyDescent="0.25">
      <c r="A9" s="325"/>
      <c r="B9" s="243"/>
      <c r="C9" s="244"/>
      <c r="D9" s="93" t="s">
        <v>17</v>
      </c>
      <c r="E9" s="189">
        <f t="shared" si="0"/>
        <v>0</v>
      </c>
      <c r="F9" s="96">
        <f t="shared" ref="F9:J11" si="1">F13+F18</f>
        <v>0</v>
      </c>
      <c r="G9" s="96">
        <f t="shared" si="1"/>
        <v>0</v>
      </c>
      <c r="H9" s="96">
        <f t="shared" si="1"/>
        <v>0</v>
      </c>
      <c r="I9" s="96">
        <f t="shared" si="1"/>
        <v>0</v>
      </c>
      <c r="J9" s="96">
        <f t="shared" si="1"/>
        <v>0</v>
      </c>
      <c r="K9" s="91"/>
    </row>
    <row r="10" spans="1:12" ht="27" customHeight="1" x14ac:dyDescent="0.25">
      <c r="A10" s="325"/>
      <c r="B10" s="243"/>
      <c r="C10" s="244"/>
      <c r="D10" s="94" t="s">
        <v>156</v>
      </c>
      <c r="E10" s="189">
        <f t="shared" si="0"/>
        <v>302165.90000000002</v>
      </c>
      <c r="F10" s="96">
        <f t="shared" si="1"/>
        <v>110755.4</v>
      </c>
      <c r="G10" s="96">
        <f t="shared" si="1"/>
        <v>46965.5</v>
      </c>
      <c r="H10" s="96">
        <f t="shared" si="1"/>
        <v>47405</v>
      </c>
      <c r="I10" s="96">
        <f t="shared" si="1"/>
        <v>48520</v>
      </c>
      <c r="J10" s="96">
        <f t="shared" si="1"/>
        <v>48520</v>
      </c>
      <c r="K10" s="91"/>
    </row>
    <row r="11" spans="1:12" ht="17.25" customHeight="1" x14ac:dyDescent="0.25">
      <c r="A11" s="325"/>
      <c r="B11" s="245"/>
      <c r="C11" s="246"/>
      <c r="D11" s="95" t="s">
        <v>58</v>
      </c>
      <c r="E11" s="189">
        <f t="shared" si="0"/>
        <v>0</v>
      </c>
      <c r="F11" s="96">
        <f t="shared" si="1"/>
        <v>0</v>
      </c>
      <c r="G11" s="96">
        <f t="shared" si="1"/>
        <v>0</v>
      </c>
      <c r="H11" s="96">
        <f t="shared" si="1"/>
        <v>0</v>
      </c>
      <c r="I11" s="96">
        <f t="shared" si="1"/>
        <v>0</v>
      </c>
      <c r="J11" s="96">
        <f t="shared" si="1"/>
        <v>0</v>
      </c>
      <c r="K11" s="91"/>
    </row>
    <row r="12" spans="1:12" ht="19.5" customHeight="1" x14ac:dyDescent="0.25">
      <c r="A12" s="325"/>
      <c r="B12" s="241" t="s">
        <v>85</v>
      </c>
      <c r="C12" s="242"/>
      <c r="D12" s="90" t="s">
        <v>56</v>
      </c>
      <c r="E12" s="96">
        <f t="shared" si="0"/>
        <v>240942.6</v>
      </c>
      <c r="F12" s="96">
        <f>F13+F14+F15</f>
        <v>49724.1</v>
      </c>
      <c r="G12" s="96">
        <f>G13+G14+G15</f>
        <v>46917.5</v>
      </c>
      <c r="H12" s="96">
        <f>H13+H14+H15</f>
        <v>47357</v>
      </c>
      <c r="I12" s="96">
        <f>I13+I14+I15</f>
        <v>48472</v>
      </c>
      <c r="J12" s="96">
        <f>J13+J14+J15</f>
        <v>48472</v>
      </c>
      <c r="K12" s="91"/>
    </row>
    <row r="13" spans="1:12" ht="23.25" customHeight="1" x14ac:dyDescent="0.25">
      <c r="A13" s="325"/>
      <c r="B13" s="243"/>
      <c r="C13" s="244"/>
      <c r="D13" s="93" t="s">
        <v>17</v>
      </c>
      <c r="E13" s="96">
        <f t="shared" si="0"/>
        <v>0</v>
      </c>
      <c r="F13" s="97">
        <f>'Приложение к подпрограмме III'!G23</f>
        <v>0</v>
      </c>
      <c r="G13" s="97">
        <f>'Приложение к подпрограмме III'!H23</f>
        <v>0</v>
      </c>
      <c r="H13" s="97">
        <f>'Приложение к подпрограмме III'!I23</f>
        <v>0</v>
      </c>
      <c r="I13" s="97">
        <f>'Приложение к подпрограмме III'!J23</f>
        <v>0</v>
      </c>
      <c r="J13" s="97">
        <f>'Приложение к подпрограмме III'!K23</f>
        <v>0</v>
      </c>
      <c r="K13" s="80"/>
    </row>
    <row r="14" spans="1:12" ht="23.25" customHeight="1" x14ac:dyDescent="0.25">
      <c r="A14" s="325"/>
      <c r="B14" s="243"/>
      <c r="C14" s="244"/>
      <c r="D14" s="94" t="s">
        <v>156</v>
      </c>
      <c r="E14" s="96">
        <f t="shared" si="0"/>
        <v>240942.6</v>
      </c>
      <c r="F14" s="97">
        <f>'Приложение к подпрограмме III'!G10+'Приложение к подпрограмме III'!G14+'Приложение к подпрограмме III'!G20</f>
        <v>49724.1</v>
      </c>
      <c r="G14" s="97">
        <f>'Приложение к подпрограмме III'!H10+'Приложение к подпрограмме III'!H14+'Приложение к подпрограмме III'!H20</f>
        <v>46917.5</v>
      </c>
      <c r="H14" s="97">
        <f>'Приложение к подпрограмме III'!I10+'Приложение к подпрограмме III'!I14</f>
        <v>47357</v>
      </c>
      <c r="I14" s="97">
        <f>'Приложение к подпрограмме III'!J10+'Приложение к подпрограмме III'!J14+'Приложение к подпрограмме III'!J20+'Приложение к подпрограмме III'!J28</f>
        <v>48472</v>
      </c>
      <c r="J14" s="97">
        <f>'Приложение к подпрограмме III'!K10+'Приложение к подпрограмме III'!K14+'Приложение к подпрограмме III'!K20+'Приложение к подпрограмме III'!K28</f>
        <v>48472</v>
      </c>
      <c r="K14" s="80"/>
    </row>
    <row r="15" spans="1:12" ht="15" customHeight="1" x14ac:dyDescent="0.25">
      <c r="A15" s="325"/>
      <c r="B15" s="245"/>
      <c r="C15" s="246"/>
      <c r="D15" s="98" t="s">
        <v>58</v>
      </c>
      <c r="E15" s="96">
        <f t="shared" si="0"/>
        <v>0</v>
      </c>
      <c r="F15" s="97">
        <v>0</v>
      </c>
      <c r="G15" s="97">
        <v>0</v>
      </c>
      <c r="H15" s="97">
        <v>0</v>
      </c>
      <c r="I15" s="97">
        <v>0</v>
      </c>
      <c r="J15" s="97">
        <v>0</v>
      </c>
      <c r="K15" s="80"/>
    </row>
    <row r="16" spans="1:12" ht="22.5" customHeight="1" x14ac:dyDescent="0.25">
      <c r="A16" s="325"/>
      <c r="B16" s="241" t="s">
        <v>86</v>
      </c>
      <c r="C16" s="242"/>
      <c r="D16" s="90" t="s">
        <v>56</v>
      </c>
      <c r="E16" s="96">
        <f>F16+G16+H16+I16+J16</f>
        <v>61223.3</v>
      </c>
      <c r="F16" s="97">
        <f>F18+F19+F20+F17</f>
        <v>61031.3</v>
      </c>
      <c r="G16" s="97">
        <f>G18+G19+G20+G17</f>
        <v>48</v>
      </c>
      <c r="H16" s="97">
        <f>H18+H19+H20+H17</f>
        <v>48</v>
      </c>
      <c r="I16" s="97">
        <f>I18+I19+I20+I17</f>
        <v>48</v>
      </c>
      <c r="J16" s="97">
        <f>J18+J19+J20+J17</f>
        <v>48</v>
      </c>
      <c r="K16" s="80"/>
      <c r="L16" s="99"/>
    </row>
    <row r="17" spans="1:12" ht="24" customHeight="1" x14ac:dyDescent="0.25">
      <c r="A17" s="325"/>
      <c r="B17" s="243"/>
      <c r="C17" s="244"/>
      <c r="D17" s="92" t="s">
        <v>57</v>
      </c>
      <c r="E17" s="96">
        <f t="shared" si="0"/>
        <v>0</v>
      </c>
      <c r="F17" s="97">
        <v>0</v>
      </c>
      <c r="G17" s="97">
        <v>0</v>
      </c>
      <c r="H17" s="97">
        <v>0</v>
      </c>
      <c r="I17" s="97">
        <v>0</v>
      </c>
      <c r="J17" s="97">
        <v>0</v>
      </c>
      <c r="K17" s="80"/>
      <c r="L17" s="99"/>
    </row>
    <row r="18" spans="1:12" ht="24.75" customHeight="1" x14ac:dyDescent="0.25">
      <c r="A18" s="325"/>
      <c r="B18" s="243"/>
      <c r="C18" s="244"/>
      <c r="D18" s="93" t="s">
        <v>17</v>
      </c>
      <c r="E18" s="96">
        <f t="shared" si="0"/>
        <v>0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80"/>
      <c r="L18" s="99"/>
    </row>
    <row r="19" spans="1:12" ht="23.25" customHeight="1" x14ac:dyDescent="0.25">
      <c r="A19" s="325"/>
      <c r="B19" s="243"/>
      <c r="C19" s="244"/>
      <c r="D19" s="94" t="s">
        <v>156</v>
      </c>
      <c r="E19" s="96">
        <f>F19+G19+H19+I19+J19</f>
        <v>61223.3</v>
      </c>
      <c r="F19" s="97">
        <f>'Приложение к подпрограмме III'!G11+'Приложение к подпрограмме III'!G15</f>
        <v>61031.3</v>
      </c>
      <c r="G19" s="97">
        <f>'Приложение к подпрограмме III'!H11+'Приложение к подпрограмме III'!H15</f>
        <v>48</v>
      </c>
      <c r="H19" s="97">
        <f>'Приложение к подпрограмме III'!I11+'Приложение к подпрограмме III'!I15</f>
        <v>48</v>
      </c>
      <c r="I19" s="97">
        <f>'Приложение к подпрограмме III'!J11+'Приложение к подпрограмме III'!J15</f>
        <v>48</v>
      </c>
      <c r="J19" s="97">
        <f>'Приложение к подпрограмме III'!K11+'Приложение к подпрограмме III'!K15</f>
        <v>48</v>
      </c>
      <c r="K19" s="80"/>
      <c r="L19" s="99"/>
    </row>
    <row r="20" spans="1:12" ht="15" customHeight="1" x14ac:dyDescent="0.25">
      <c r="A20" s="326"/>
      <c r="B20" s="245"/>
      <c r="C20" s="246"/>
      <c r="D20" s="100" t="s">
        <v>58</v>
      </c>
      <c r="E20" s="96">
        <f t="shared" si="0"/>
        <v>0</v>
      </c>
      <c r="F20" s="97">
        <v>0</v>
      </c>
      <c r="G20" s="97">
        <v>0</v>
      </c>
      <c r="H20" s="97">
        <v>0</v>
      </c>
      <c r="I20" s="97">
        <v>0</v>
      </c>
      <c r="J20" s="97">
        <v>0</v>
      </c>
      <c r="K20" s="101" t="s">
        <v>157</v>
      </c>
      <c r="L20" s="99"/>
    </row>
    <row r="21" spans="1:12" x14ac:dyDescent="0.25">
      <c r="J21" s="102"/>
    </row>
  </sheetData>
  <mergeCells count="10">
    <mergeCell ref="B4:J4"/>
    <mergeCell ref="D1:J1"/>
    <mergeCell ref="A2:K2"/>
    <mergeCell ref="A5:A20"/>
    <mergeCell ref="B5:C6"/>
    <mergeCell ref="D5:D6"/>
    <mergeCell ref="E5:J5"/>
    <mergeCell ref="B7:C11"/>
    <mergeCell ref="B12:C15"/>
    <mergeCell ref="B16:C20"/>
  </mergeCells>
  <pageMargins left="0.51181102362204722" right="0" top="0.51181102362204722" bottom="0.35433070866141736" header="0.31496062992125984" footer="0.51181102362204722"/>
  <pageSetup firstPageNumber="40" fitToWidth="0" fitToHeight="0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view="pageBreakPreview" topLeftCell="A13" zoomScale="60" zoomScalePageLayoutView="85" workbookViewId="0">
      <selection sqref="A1:XFD3"/>
    </sheetView>
  </sheetViews>
  <sheetFormatPr defaultColWidth="8" defaultRowHeight="15" x14ac:dyDescent="0.25"/>
  <cols>
    <col min="1" max="1" width="6" customWidth="1"/>
    <col min="2" max="2" width="25.140625" customWidth="1"/>
    <col min="3" max="3" width="14.42578125" customWidth="1"/>
    <col min="4" max="4" width="16.7109375" customWidth="1"/>
    <col min="5" max="5" width="14.28515625" style="22" customWidth="1"/>
    <col min="6" max="6" width="12.28515625" customWidth="1"/>
    <col min="7" max="7" width="12.85546875" customWidth="1"/>
    <col min="8" max="9" width="12.85546875" style="8" customWidth="1"/>
    <col min="10" max="11" width="12.85546875" customWidth="1"/>
    <col min="12" max="12" width="27.7109375" customWidth="1"/>
    <col min="13" max="13" width="20.28515625" customWidth="1"/>
    <col min="14" max="14" width="14.85546875" customWidth="1"/>
  </cols>
  <sheetData>
    <row r="1" spans="1:13" ht="18.75" customHeight="1" x14ac:dyDescent="0.3">
      <c r="A1" s="1"/>
      <c r="B1" s="1"/>
      <c r="C1" s="1"/>
      <c r="D1" s="1"/>
      <c r="E1" s="29"/>
      <c r="F1" s="1"/>
      <c r="G1" s="1"/>
      <c r="H1" s="4"/>
      <c r="I1" s="4"/>
      <c r="J1" s="4"/>
      <c r="K1" s="4"/>
      <c r="L1" s="356" t="s">
        <v>87</v>
      </c>
      <c r="M1" s="357"/>
    </row>
    <row r="2" spans="1:13" ht="60.75" customHeight="1" x14ac:dyDescent="0.25">
      <c r="A2" s="1"/>
      <c r="B2" s="1"/>
      <c r="C2" s="1"/>
      <c r="D2" s="1"/>
      <c r="E2" s="29"/>
      <c r="F2" s="1"/>
      <c r="G2" s="1"/>
      <c r="H2" s="358" t="s">
        <v>88</v>
      </c>
      <c r="I2" s="359"/>
      <c r="J2" s="359"/>
      <c r="K2" s="359"/>
      <c r="L2" s="359"/>
      <c r="M2" s="360"/>
    </row>
    <row r="3" spans="1:13" ht="39.75" customHeight="1" x14ac:dyDescent="0.25">
      <c r="A3" s="361" t="s">
        <v>89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3"/>
    </row>
    <row r="4" spans="1:13" ht="75.75" customHeight="1" x14ac:dyDescent="0.25">
      <c r="A4" s="364" t="s">
        <v>62</v>
      </c>
      <c r="B4" s="364" t="s">
        <v>23</v>
      </c>
      <c r="C4" s="366" t="s">
        <v>24</v>
      </c>
      <c r="D4" s="364" t="s">
        <v>25</v>
      </c>
      <c r="E4" s="368" t="s">
        <v>26</v>
      </c>
      <c r="F4" s="370" t="s">
        <v>90</v>
      </c>
      <c r="G4" s="372" t="s">
        <v>91</v>
      </c>
      <c r="H4" s="373"/>
      <c r="I4" s="373"/>
      <c r="J4" s="373"/>
      <c r="K4" s="374"/>
      <c r="L4" s="375" t="s">
        <v>92</v>
      </c>
      <c r="M4" s="364" t="s">
        <v>30</v>
      </c>
    </row>
    <row r="5" spans="1:13" ht="30.75" customHeight="1" x14ac:dyDescent="0.25">
      <c r="A5" s="365"/>
      <c r="B5" s="365"/>
      <c r="C5" s="367"/>
      <c r="D5" s="365"/>
      <c r="E5" s="369"/>
      <c r="F5" s="371"/>
      <c r="G5" s="12" t="s">
        <v>11</v>
      </c>
      <c r="H5" s="30" t="s">
        <v>12</v>
      </c>
      <c r="I5" s="30" t="s">
        <v>13</v>
      </c>
      <c r="J5" s="30" t="s">
        <v>14</v>
      </c>
      <c r="K5" s="30" t="s">
        <v>15</v>
      </c>
      <c r="L5" s="376"/>
      <c r="M5" s="365"/>
    </row>
    <row r="6" spans="1:13" x14ac:dyDescent="0.25">
      <c r="A6" s="25">
        <v>1</v>
      </c>
      <c r="B6" s="24">
        <v>2</v>
      </c>
      <c r="C6" s="24">
        <v>3</v>
      </c>
      <c r="D6" s="24">
        <v>4</v>
      </c>
      <c r="E6" s="25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</row>
    <row r="7" spans="1:13" ht="18.75" customHeight="1" x14ac:dyDescent="0.25">
      <c r="A7" s="330" t="s">
        <v>31</v>
      </c>
      <c r="B7" s="333" t="s">
        <v>93</v>
      </c>
      <c r="C7" s="336" t="s">
        <v>33</v>
      </c>
      <c r="D7" s="26" t="s">
        <v>42</v>
      </c>
      <c r="E7" s="14"/>
      <c r="F7" s="14">
        <f t="shared" ref="F7:F12" si="0">G7+H7+I7+J7+K7</f>
        <v>6600</v>
      </c>
      <c r="G7" s="14">
        <f t="shared" ref="G7:K8" si="1">G8</f>
        <v>1320</v>
      </c>
      <c r="H7" s="14">
        <f t="shared" si="1"/>
        <v>1320</v>
      </c>
      <c r="I7" s="14">
        <f t="shared" si="1"/>
        <v>1320</v>
      </c>
      <c r="J7" s="14">
        <f t="shared" si="1"/>
        <v>1320</v>
      </c>
      <c r="K7" s="14">
        <f t="shared" si="1"/>
        <v>1320</v>
      </c>
      <c r="L7" s="333" t="s">
        <v>94</v>
      </c>
      <c r="M7" s="333"/>
    </row>
    <row r="8" spans="1:13" ht="84" customHeight="1" x14ac:dyDescent="0.25">
      <c r="A8" s="332"/>
      <c r="B8" s="335"/>
      <c r="C8" s="338"/>
      <c r="D8" s="77" t="s">
        <v>156</v>
      </c>
      <c r="E8" s="31">
        <f>E9+E10+E14</f>
        <v>55072</v>
      </c>
      <c r="F8" s="14">
        <f t="shared" si="0"/>
        <v>6600</v>
      </c>
      <c r="G8" s="14">
        <f t="shared" si="1"/>
        <v>1320</v>
      </c>
      <c r="H8" s="14">
        <f t="shared" si="1"/>
        <v>1320</v>
      </c>
      <c r="I8" s="14">
        <f t="shared" si="1"/>
        <v>1320</v>
      </c>
      <c r="J8" s="14">
        <f t="shared" si="1"/>
        <v>1320</v>
      </c>
      <c r="K8" s="14">
        <f t="shared" si="1"/>
        <v>1320</v>
      </c>
      <c r="L8" s="335"/>
      <c r="M8" s="335"/>
    </row>
    <row r="9" spans="1:13" s="8" customFormat="1" ht="22.5" customHeight="1" x14ac:dyDescent="0.25">
      <c r="A9" s="353" t="s">
        <v>37</v>
      </c>
      <c r="B9" s="333" t="s">
        <v>136</v>
      </c>
      <c r="C9" s="336" t="s">
        <v>33</v>
      </c>
      <c r="D9" s="26" t="s">
        <v>42</v>
      </c>
      <c r="E9" s="31">
        <v>1320</v>
      </c>
      <c r="F9" s="14">
        <f t="shared" si="0"/>
        <v>6600</v>
      </c>
      <c r="G9" s="14">
        <f>G10+G11</f>
        <v>1320</v>
      </c>
      <c r="H9" s="14">
        <f>H10+H11</f>
        <v>1320</v>
      </c>
      <c r="I9" s="14">
        <f>I10+I11</f>
        <v>1320</v>
      </c>
      <c r="J9" s="14">
        <f>J10+J11</f>
        <v>1320</v>
      </c>
      <c r="K9" s="14">
        <f>K10+K11</f>
        <v>1320</v>
      </c>
      <c r="L9" s="28"/>
      <c r="M9" s="28"/>
    </row>
    <row r="10" spans="1:13" ht="41.25" customHeight="1" x14ac:dyDescent="0.25">
      <c r="A10" s="354"/>
      <c r="B10" s="334"/>
      <c r="C10" s="337"/>
      <c r="D10" s="77" t="s">
        <v>156</v>
      </c>
      <c r="E10" s="14">
        <v>1272</v>
      </c>
      <c r="F10" s="14">
        <f t="shared" si="0"/>
        <v>6360</v>
      </c>
      <c r="G10" s="14">
        <v>1272</v>
      </c>
      <c r="H10" s="14">
        <v>1272</v>
      </c>
      <c r="I10" s="14">
        <v>1272</v>
      </c>
      <c r="J10" s="14">
        <v>1272</v>
      </c>
      <c r="K10" s="14">
        <v>1272</v>
      </c>
      <c r="L10" s="26" t="s">
        <v>35</v>
      </c>
      <c r="M10" s="26"/>
    </row>
    <row r="11" spans="1:13" ht="39" customHeight="1" x14ac:dyDescent="0.25">
      <c r="A11" s="355"/>
      <c r="B11" s="335"/>
      <c r="C11" s="338"/>
      <c r="D11" s="77" t="s">
        <v>156</v>
      </c>
      <c r="E11" s="14">
        <v>48</v>
      </c>
      <c r="F11" s="14">
        <f t="shared" si="0"/>
        <v>240</v>
      </c>
      <c r="G11" s="14">
        <v>48</v>
      </c>
      <c r="H11" s="14">
        <v>48</v>
      </c>
      <c r="I11" s="14">
        <v>48</v>
      </c>
      <c r="J11" s="14">
        <v>48</v>
      </c>
      <c r="K11" s="14">
        <v>48</v>
      </c>
      <c r="L11" s="26" t="s">
        <v>95</v>
      </c>
      <c r="M11" s="26"/>
    </row>
    <row r="12" spans="1:13" ht="79.5" customHeight="1" x14ac:dyDescent="0.25">
      <c r="A12" s="32" t="s">
        <v>96</v>
      </c>
      <c r="B12" s="26" t="s">
        <v>97</v>
      </c>
      <c r="C12" s="13" t="s">
        <v>33</v>
      </c>
      <c r="D12" s="77" t="s">
        <v>156</v>
      </c>
      <c r="E12" s="14">
        <f>E13+E16</f>
        <v>111758</v>
      </c>
      <c r="F12" s="14">
        <f t="shared" si="0"/>
        <v>291781.40000000002</v>
      </c>
      <c r="G12" s="14">
        <f>G13+G16</f>
        <v>108270.9</v>
      </c>
      <c r="H12" s="14">
        <f>H13+H16</f>
        <v>43025.5</v>
      </c>
      <c r="I12" s="14">
        <f>I13+I16</f>
        <v>46085</v>
      </c>
      <c r="J12" s="14">
        <f>J13+J16</f>
        <v>47200</v>
      </c>
      <c r="K12" s="14">
        <f>K13+K16</f>
        <v>47200</v>
      </c>
      <c r="L12" s="26"/>
      <c r="M12" s="26"/>
    </row>
    <row r="13" spans="1:13" ht="21.75" customHeight="1" x14ac:dyDescent="0.25">
      <c r="A13" s="347" t="s">
        <v>43</v>
      </c>
      <c r="B13" s="333" t="s">
        <v>137</v>
      </c>
      <c r="C13" s="336" t="s">
        <v>33</v>
      </c>
      <c r="D13" s="26" t="s">
        <v>42</v>
      </c>
      <c r="E13" s="14">
        <f t="shared" ref="E13:K13" si="2">E14+E15</f>
        <v>111758</v>
      </c>
      <c r="F13" s="14">
        <f t="shared" si="2"/>
        <v>291781.40000000002</v>
      </c>
      <c r="G13" s="14">
        <f t="shared" si="2"/>
        <v>108270.9</v>
      </c>
      <c r="H13" s="14">
        <f t="shared" si="2"/>
        <v>43025.5</v>
      </c>
      <c r="I13" s="14">
        <f t="shared" si="2"/>
        <v>46085</v>
      </c>
      <c r="J13" s="14">
        <f t="shared" si="2"/>
        <v>47200</v>
      </c>
      <c r="K13" s="14">
        <f t="shared" si="2"/>
        <v>47200</v>
      </c>
      <c r="L13" s="26"/>
      <c r="M13" s="330"/>
    </row>
    <row r="14" spans="1:13" s="8" customFormat="1" ht="38.25" customHeight="1" x14ac:dyDescent="0.25">
      <c r="A14" s="348"/>
      <c r="B14" s="334"/>
      <c r="C14" s="337"/>
      <c r="D14" s="77" t="s">
        <v>156</v>
      </c>
      <c r="E14" s="31">
        <v>52480</v>
      </c>
      <c r="F14" s="14">
        <f>G14+H14+I14+J14+K14</f>
        <v>230798.1</v>
      </c>
      <c r="G14" s="14">
        <v>47287.6</v>
      </c>
      <c r="H14" s="14">
        <v>43025.5</v>
      </c>
      <c r="I14" s="65">
        <v>46085</v>
      </c>
      <c r="J14" s="65">
        <v>47200</v>
      </c>
      <c r="K14" s="65">
        <v>47200</v>
      </c>
      <c r="L14" s="26" t="s">
        <v>35</v>
      </c>
      <c r="M14" s="331"/>
    </row>
    <row r="15" spans="1:13" s="8" customFormat="1" ht="39" customHeight="1" x14ac:dyDescent="0.25">
      <c r="A15" s="349"/>
      <c r="B15" s="335"/>
      <c r="C15" s="338"/>
      <c r="D15" s="77" t="s">
        <v>156</v>
      </c>
      <c r="E15" s="14">
        <v>59278</v>
      </c>
      <c r="F15" s="14">
        <f>G15+H15+I15+J15+K15</f>
        <v>60983.3</v>
      </c>
      <c r="G15" s="14">
        <v>60983.3</v>
      </c>
      <c r="H15" s="14">
        <v>0</v>
      </c>
      <c r="I15" s="14">
        <v>0</v>
      </c>
      <c r="J15" s="14">
        <v>0</v>
      </c>
      <c r="K15" s="14">
        <v>0</v>
      </c>
      <c r="L15" s="26" t="s">
        <v>95</v>
      </c>
      <c r="M15" s="332"/>
    </row>
    <row r="16" spans="1:13" s="8" customFormat="1" ht="91.5" customHeight="1" x14ac:dyDescent="0.25">
      <c r="A16" s="33" t="s">
        <v>44</v>
      </c>
      <c r="B16" s="63" t="s">
        <v>138</v>
      </c>
      <c r="C16" s="13" t="s">
        <v>33</v>
      </c>
      <c r="D16" s="77" t="s">
        <v>156</v>
      </c>
      <c r="E16" s="14">
        <v>0</v>
      </c>
      <c r="F16" s="14">
        <f>G16+H16+I16+J16+K16</f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26" t="s">
        <v>35</v>
      </c>
      <c r="M16" s="25"/>
    </row>
    <row r="17" spans="1:13" s="8" customFormat="1" ht="91.5" customHeight="1" x14ac:dyDescent="0.25">
      <c r="A17" s="34" t="s">
        <v>74</v>
      </c>
      <c r="B17" s="27" t="s">
        <v>98</v>
      </c>
      <c r="C17" s="13" t="s">
        <v>33</v>
      </c>
      <c r="D17" s="77" t="s">
        <v>156</v>
      </c>
      <c r="E17" s="14">
        <v>0</v>
      </c>
      <c r="F17" s="14">
        <f t="shared" ref="F17:K17" si="3">F20</f>
        <v>3784.5</v>
      </c>
      <c r="G17" s="14">
        <f t="shared" si="3"/>
        <v>1164.5</v>
      </c>
      <c r="H17" s="14">
        <f t="shared" si="3"/>
        <v>2620</v>
      </c>
      <c r="I17" s="14">
        <f t="shared" si="3"/>
        <v>0</v>
      </c>
      <c r="J17" s="14">
        <f t="shared" si="3"/>
        <v>0</v>
      </c>
      <c r="K17" s="14">
        <f t="shared" si="3"/>
        <v>0</v>
      </c>
      <c r="L17" s="26" t="s">
        <v>35</v>
      </c>
      <c r="M17" s="35"/>
    </row>
    <row r="18" spans="1:13" s="8" customFormat="1" ht="46.5" customHeight="1" x14ac:dyDescent="0.25">
      <c r="A18" s="347" t="s">
        <v>76</v>
      </c>
      <c r="B18" s="350" t="s">
        <v>139</v>
      </c>
      <c r="C18" s="336" t="s">
        <v>33</v>
      </c>
      <c r="D18" s="36" t="s">
        <v>42</v>
      </c>
      <c r="E18" s="14">
        <v>0</v>
      </c>
      <c r="F18" s="14">
        <f t="shared" ref="F18:K18" si="4">F19+F20</f>
        <v>3784.5</v>
      </c>
      <c r="G18" s="14">
        <f t="shared" si="4"/>
        <v>1164.5</v>
      </c>
      <c r="H18" s="14">
        <f t="shared" si="4"/>
        <v>2620</v>
      </c>
      <c r="I18" s="14">
        <f t="shared" si="4"/>
        <v>0</v>
      </c>
      <c r="J18" s="14">
        <f t="shared" si="4"/>
        <v>0</v>
      </c>
      <c r="K18" s="14">
        <f t="shared" si="4"/>
        <v>0</v>
      </c>
      <c r="L18" s="330"/>
      <c r="M18" s="330"/>
    </row>
    <row r="19" spans="1:13" s="8" customFormat="1" ht="50.25" customHeight="1" x14ac:dyDescent="0.25">
      <c r="A19" s="348"/>
      <c r="B19" s="351"/>
      <c r="C19" s="337"/>
      <c r="D19" s="36" t="s">
        <v>17</v>
      </c>
      <c r="E19" s="14">
        <v>0</v>
      </c>
      <c r="F19" s="14">
        <f>G19+H19+I19+J19+K19</f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331"/>
      <c r="M19" s="331"/>
    </row>
    <row r="20" spans="1:13" s="8" customFormat="1" ht="43.5" customHeight="1" x14ac:dyDescent="0.25">
      <c r="A20" s="349"/>
      <c r="B20" s="352"/>
      <c r="C20" s="338"/>
      <c r="D20" s="77" t="s">
        <v>156</v>
      </c>
      <c r="E20" s="14">
        <v>0</v>
      </c>
      <c r="F20" s="14">
        <f>G20+H20+I20+J20+K20</f>
        <v>3784.5</v>
      </c>
      <c r="G20" s="14">
        <v>1164.5</v>
      </c>
      <c r="H20" s="64">
        <v>2620</v>
      </c>
      <c r="I20" s="14">
        <v>0</v>
      </c>
      <c r="J20" s="14">
        <v>0</v>
      </c>
      <c r="K20" s="14">
        <v>0</v>
      </c>
      <c r="L20" s="332"/>
      <c r="M20" s="332"/>
    </row>
    <row r="21" spans="1:13" ht="16.5" customHeight="1" x14ac:dyDescent="0.25">
      <c r="A21" s="247" t="s">
        <v>99</v>
      </c>
      <c r="B21" s="333" t="s">
        <v>100</v>
      </c>
      <c r="C21" s="336" t="s">
        <v>33</v>
      </c>
      <c r="D21" s="26" t="s">
        <v>42</v>
      </c>
      <c r="E21" s="14">
        <f>E22</f>
        <v>0</v>
      </c>
      <c r="F21" s="14">
        <f t="shared" ref="F21:K21" si="5">F22+F23+F24</f>
        <v>0</v>
      </c>
      <c r="G21" s="14">
        <f t="shared" si="5"/>
        <v>0</v>
      </c>
      <c r="H21" s="14">
        <f t="shared" si="5"/>
        <v>0</v>
      </c>
      <c r="I21" s="14">
        <f t="shared" si="5"/>
        <v>0</v>
      </c>
      <c r="J21" s="14">
        <f t="shared" si="5"/>
        <v>0</v>
      </c>
      <c r="K21" s="14">
        <f t="shared" si="5"/>
        <v>0</v>
      </c>
      <c r="L21" s="339" t="s">
        <v>35</v>
      </c>
      <c r="M21" s="330"/>
    </row>
    <row r="22" spans="1:13" ht="38.25" customHeight="1" x14ac:dyDescent="0.25">
      <c r="A22" s="345"/>
      <c r="B22" s="334"/>
      <c r="C22" s="337"/>
      <c r="D22" s="26" t="s">
        <v>57</v>
      </c>
      <c r="E22" s="31">
        <v>0</v>
      </c>
      <c r="F22" s="14">
        <f>G22+H22+I22+J22+K22</f>
        <v>0</v>
      </c>
      <c r="G22" s="31">
        <f t="shared" ref="G22:K24" si="6">G26</f>
        <v>0</v>
      </c>
      <c r="H22" s="31">
        <f t="shared" si="6"/>
        <v>0</v>
      </c>
      <c r="I22" s="31">
        <f t="shared" si="6"/>
        <v>0</v>
      </c>
      <c r="J22" s="31">
        <f t="shared" si="6"/>
        <v>0</v>
      </c>
      <c r="K22" s="31">
        <f t="shared" si="6"/>
        <v>0</v>
      </c>
      <c r="L22" s="340"/>
      <c r="M22" s="331"/>
    </row>
    <row r="23" spans="1:13" ht="52.5" customHeight="1" x14ac:dyDescent="0.25">
      <c r="A23" s="345"/>
      <c r="B23" s="334"/>
      <c r="C23" s="337"/>
      <c r="D23" s="26" t="s">
        <v>17</v>
      </c>
      <c r="E23" s="31">
        <v>0</v>
      </c>
      <c r="F23" s="14">
        <f>G23+H23+I23+J23+K23</f>
        <v>0</v>
      </c>
      <c r="G23" s="31">
        <f t="shared" si="6"/>
        <v>0</v>
      </c>
      <c r="H23" s="31">
        <f t="shared" si="6"/>
        <v>0</v>
      </c>
      <c r="I23" s="31">
        <f t="shared" si="6"/>
        <v>0</v>
      </c>
      <c r="J23" s="31">
        <f t="shared" si="6"/>
        <v>0</v>
      </c>
      <c r="K23" s="31">
        <f t="shared" si="6"/>
        <v>0</v>
      </c>
      <c r="L23" s="340"/>
      <c r="M23" s="331"/>
    </row>
    <row r="24" spans="1:13" ht="37.5" customHeight="1" x14ac:dyDescent="0.25">
      <c r="A24" s="346"/>
      <c r="B24" s="335"/>
      <c r="C24" s="338"/>
      <c r="D24" s="77" t="s">
        <v>156</v>
      </c>
      <c r="E24" s="31">
        <v>0</v>
      </c>
      <c r="F24" s="14">
        <f>G24+H24+I24+J24+K24</f>
        <v>0</v>
      </c>
      <c r="G24" s="31">
        <f t="shared" si="6"/>
        <v>0</v>
      </c>
      <c r="H24" s="31">
        <f t="shared" si="6"/>
        <v>0</v>
      </c>
      <c r="I24" s="31">
        <f t="shared" si="6"/>
        <v>0</v>
      </c>
      <c r="J24" s="31">
        <f t="shared" si="6"/>
        <v>0</v>
      </c>
      <c r="K24" s="31">
        <f t="shared" si="6"/>
        <v>0</v>
      </c>
      <c r="L24" s="341"/>
      <c r="M24" s="332"/>
    </row>
    <row r="25" spans="1:13" ht="15.75" x14ac:dyDescent="0.25">
      <c r="A25" s="330" t="s">
        <v>101</v>
      </c>
      <c r="B25" s="333" t="s">
        <v>140</v>
      </c>
      <c r="C25" s="336"/>
      <c r="D25" s="26" t="s">
        <v>42</v>
      </c>
      <c r="E25" s="31">
        <f t="shared" ref="E25:K25" si="7">E26+E27+E28</f>
        <v>0</v>
      </c>
      <c r="F25" s="14">
        <f t="shared" si="7"/>
        <v>0</v>
      </c>
      <c r="G25" s="14">
        <f t="shared" si="7"/>
        <v>0</v>
      </c>
      <c r="H25" s="14">
        <f t="shared" si="7"/>
        <v>0</v>
      </c>
      <c r="I25" s="14">
        <f t="shared" si="7"/>
        <v>0</v>
      </c>
      <c r="J25" s="14">
        <f t="shared" si="7"/>
        <v>0</v>
      </c>
      <c r="K25" s="14">
        <f t="shared" si="7"/>
        <v>0</v>
      </c>
      <c r="L25" s="339" t="s">
        <v>35</v>
      </c>
      <c r="M25" s="342"/>
    </row>
    <row r="26" spans="1:13" ht="38.25" x14ac:dyDescent="0.25">
      <c r="A26" s="331"/>
      <c r="B26" s="334"/>
      <c r="C26" s="337"/>
      <c r="D26" s="26" t="s">
        <v>57</v>
      </c>
      <c r="E26" s="31">
        <v>0</v>
      </c>
      <c r="F26" s="14">
        <f>G26+H26+I26+J26+K26</f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340"/>
      <c r="M26" s="343"/>
    </row>
    <row r="27" spans="1:13" ht="42" customHeight="1" x14ac:dyDescent="0.25">
      <c r="A27" s="331"/>
      <c r="B27" s="334"/>
      <c r="C27" s="337"/>
      <c r="D27" s="26" t="s">
        <v>17</v>
      </c>
      <c r="E27" s="31">
        <v>0</v>
      </c>
      <c r="F27" s="14">
        <f>G27+H27+I27+J27+K27</f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340"/>
      <c r="M27" s="343"/>
    </row>
    <row r="28" spans="1:13" ht="38.25" x14ac:dyDescent="0.25">
      <c r="A28" s="332"/>
      <c r="B28" s="335"/>
      <c r="C28" s="338"/>
      <c r="D28" s="77" t="s">
        <v>156</v>
      </c>
      <c r="E28" s="31">
        <v>0</v>
      </c>
      <c r="F28" s="14">
        <f>G28+H28+I28+J28+K28</f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341"/>
      <c r="M28" s="344"/>
    </row>
    <row r="29" spans="1:13" ht="15.75" x14ac:dyDescent="0.25">
      <c r="L29" s="37"/>
      <c r="M29" s="76" t="s">
        <v>157</v>
      </c>
    </row>
    <row r="30" spans="1:13" x14ac:dyDescent="0.25">
      <c r="K30" s="38"/>
      <c r="L30" s="38"/>
    </row>
  </sheetData>
  <mergeCells count="39">
    <mergeCell ref="L1:M1"/>
    <mergeCell ref="H2:M2"/>
    <mergeCell ref="A3:M3"/>
    <mergeCell ref="A4:A5"/>
    <mergeCell ref="B4:B5"/>
    <mergeCell ref="C4:C5"/>
    <mergeCell ref="D4:D5"/>
    <mergeCell ref="E4:E5"/>
    <mergeCell ref="F4:F5"/>
    <mergeCell ref="G4:K4"/>
    <mergeCell ref="L4:L5"/>
    <mergeCell ref="M4:M5"/>
    <mergeCell ref="A7:A8"/>
    <mergeCell ref="B7:B8"/>
    <mergeCell ref="C7:C8"/>
    <mergeCell ref="L7:L8"/>
    <mergeCell ref="M7:M8"/>
    <mergeCell ref="A9:A11"/>
    <mergeCell ref="B9:B11"/>
    <mergeCell ref="C9:C11"/>
    <mergeCell ref="A13:A15"/>
    <mergeCell ref="B13:B15"/>
    <mergeCell ref="C13:C15"/>
    <mergeCell ref="M13:M15"/>
    <mergeCell ref="A18:A20"/>
    <mergeCell ref="B18:B20"/>
    <mergeCell ref="C18:C20"/>
    <mergeCell ref="L18:L20"/>
    <mergeCell ref="M18:M20"/>
    <mergeCell ref="A21:A24"/>
    <mergeCell ref="B21:B24"/>
    <mergeCell ref="C21:C24"/>
    <mergeCell ref="L21:L24"/>
    <mergeCell ref="M21:M24"/>
    <mergeCell ref="A25:A28"/>
    <mergeCell ref="B25:B28"/>
    <mergeCell ref="C25:C28"/>
    <mergeCell ref="L25:L28"/>
    <mergeCell ref="M25:M28"/>
  </mergeCells>
  <pageMargins left="0.51181102362204722" right="0" top="0.51181102362204722" bottom="0.35433070866141736" header="0.31496062992125984" footer="0.35433070866141736"/>
  <pageSetup scale="65" firstPageNumber="41" fitToHeight="0" orientation="landscape" useFirstPageNumber="1" r:id="rId1"/>
  <headerFooter differentOddEven="1" differentFirst="1">
    <evenHeader>&amp;C&amp;P</evenHeader>
    <firstHeader>&amp;C&amp;P</firstHeader>
  </headerFooter>
  <rowBreaks count="1" manualBreakCount="1">
    <brk id="1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L7" sqref="L7"/>
    </sheetView>
  </sheetViews>
  <sheetFormatPr defaultColWidth="8" defaultRowHeight="15" x14ac:dyDescent="0.25"/>
  <cols>
    <col min="1" max="1" width="19.28515625" customWidth="1"/>
    <col min="2" max="2" width="20.140625" customWidth="1"/>
    <col min="3" max="3" width="2.5703125" customWidth="1"/>
    <col min="4" max="4" width="18" customWidth="1"/>
    <col min="5" max="10" width="12.85546875" customWidth="1"/>
    <col min="11" max="11" width="3.28515625" customWidth="1"/>
  </cols>
  <sheetData>
    <row r="1" spans="1:10" ht="18.75" x14ac:dyDescent="0.3">
      <c r="E1" s="1"/>
      <c r="F1" s="1"/>
      <c r="G1" s="2"/>
      <c r="H1" s="393" t="s">
        <v>152</v>
      </c>
      <c r="I1" s="394"/>
      <c r="J1" s="395"/>
    </row>
    <row r="2" spans="1:10" ht="18.75" x14ac:dyDescent="0.3">
      <c r="E2" s="190" t="s">
        <v>102</v>
      </c>
      <c r="F2" s="191"/>
      <c r="G2" s="191"/>
      <c r="H2" s="191"/>
      <c r="I2" s="191"/>
      <c r="J2" s="192"/>
    </row>
    <row r="3" spans="1:10" ht="18.75" x14ac:dyDescent="0.3">
      <c r="E3" s="1"/>
      <c r="F3" s="1"/>
      <c r="G3" s="2"/>
      <c r="H3" s="356" t="s">
        <v>153</v>
      </c>
      <c r="I3" s="396"/>
      <c r="J3" s="357"/>
    </row>
    <row r="4" spans="1:10" ht="21" customHeight="1" x14ac:dyDescent="0.25">
      <c r="F4" s="397" t="s">
        <v>103</v>
      </c>
      <c r="G4" s="398"/>
      <c r="H4" s="398"/>
      <c r="I4" s="398"/>
      <c r="J4" s="399"/>
    </row>
    <row r="5" spans="1:10" ht="53.25" customHeight="1" x14ac:dyDescent="0.25">
      <c r="F5" s="400"/>
      <c r="G5" s="401"/>
      <c r="H5" s="401"/>
      <c r="I5" s="401"/>
      <c r="J5" s="402"/>
    </row>
    <row r="7" spans="1:10" ht="57.75" customHeight="1" x14ac:dyDescent="0.25">
      <c r="A7" s="204" t="s">
        <v>104</v>
      </c>
      <c r="B7" s="205"/>
      <c r="C7" s="205"/>
      <c r="D7" s="205"/>
      <c r="E7" s="205"/>
      <c r="F7" s="205"/>
      <c r="G7" s="205"/>
      <c r="H7" s="205"/>
      <c r="I7" s="205"/>
      <c r="J7" s="206"/>
    </row>
    <row r="8" spans="1:10" ht="39.75" customHeight="1" x14ac:dyDescent="0.25">
      <c r="A8" s="39" t="s">
        <v>4</v>
      </c>
      <c r="B8" s="377" t="s">
        <v>105</v>
      </c>
      <c r="C8" s="378"/>
      <c r="D8" s="378"/>
      <c r="E8" s="378"/>
      <c r="F8" s="378"/>
      <c r="G8" s="378"/>
      <c r="H8" s="378"/>
      <c r="I8" s="378"/>
      <c r="J8" s="379"/>
    </row>
    <row r="9" spans="1:10" ht="17.25" customHeight="1" x14ac:dyDescent="0.25">
      <c r="A9" s="380" t="s">
        <v>81</v>
      </c>
      <c r="B9" s="383" t="s">
        <v>7</v>
      </c>
      <c r="C9" s="384"/>
      <c r="D9" s="387" t="s">
        <v>54</v>
      </c>
      <c r="E9" s="383" t="s">
        <v>9</v>
      </c>
      <c r="F9" s="389"/>
      <c r="G9" s="389"/>
      <c r="H9" s="389"/>
      <c r="I9" s="389"/>
      <c r="J9" s="390"/>
    </row>
    <row r="10" spans="1:10" ht="33" customHeight="1" x14ac:dyDescent="0.25">
      <c r="A10" s="381"/>
      <c r="B10" s="385"/>
      <c r="C10" s="386"/>
      <c r="D10" s="388"/>
      <c r="E10" s="40" t="s">
        <v>55</v>
      </c>
      <c r="F10" s="9" t="s">
        <v>11</v>
      </c>
      <c r="G10" s="19" t="s">
        <v>12</v>
      </c>
      <c r="H10" s="19" t="s">
        <v>13</v>
      </c>
      <c r="I10" s="19" t="s">
        <v>14</v>
      </c>
      <c r="J10" s="19" t="s">
        <v>15</v>
      </c>
    </row>
    <row r="11" spans="1:10" ht="32.85" customHeight="1" x14ac:dyDescent="0.25">
      <c r="A11" s="381"/>
      <c r="B11" s="383" t="s">
        <v>106</v>
      </c>
      <c r="C11" s="384"/>
      <c r="D11" s="41" t="s">
        <v>56</v>
      </c>
      <c r="E11" s="42">
        <f>F11+G11+H11+I11+J11</f>
        <v>92058.6</v>
      </c>
      <c r="F11" s="43">
        <f>F13</f>
        <v>18046</v>
      </c>
      <c r="G11" s="43">
        <f>G12+G13</f>
        <v>18200.3</v>
      </c>
      <c r="H11" s="43">
        <f>H12+H13</f>
        <v>18244</v>
      </c>
      <c r="I11" s="43">
        <f>I12+I13</f>
        <v>18258.3</v>
      </c>
      <c r="J11" s="42">
        <f>J12+J13</f>
        <v>19310</v>
      </c>
    </row>
    <row r="12" spans="1:10" ht="26.85" customHeight="1" x14ac:dyDescent="0.25">
      <c r="A12" s="381"/>
      <c r="B12" s="391"/>
      <c r="C12" s="392"/>
      <c r="D12" s="44" t="s">
        <v>107</v>
      </c>
      <c r="E12" s="42">
        <f>F12+G12+H12+I12+J12</f>
        <v>0</v>
      </c>
      <c r="F12" s="45">
        <f>'Приложение к подпрограмме IV'!G11</f>
        <v>0</v>
      </c>
      <c r="G12" s="45">
        <f>'Приложение к подпрограмме IV'!H11</f>
        <v>0</v>
      </c>
      <c r="H12" s="45">
        <f>'Приложение к подпрограмме IV'!I11</f>
        <v>0</v>
      </c>
      <c r="I12" s="45">
        <f>'Приложение к подпрограмме IV'!J11</f>
        <v>0</v>
      </c>
      <c r="J12" s="45">
        <f>'Приложение к подпрограмме IV'!K11</f>
        <v>0</v>
      </c>
    </row>
    <row r="13" spans="1:10" ht="24" x14ac:dyDescent="0.25">
      <c r="A13" s="382"/>
      <c r="B13" s="385"/>
      <c r="C13" s="386"/>
      <c r="D13" s="46" t="s">
        <v>18</v>
      </c>
      <c r="E13" s="47">
        <f>F13+G13+H13+I13+J13</f>
        <v>92058.6</v>
      </c>
      <c r="F13" s="42">
        <f>'Приложение к подпрограмме IV'!G10</f>
        <v>18046</v>
      </c>
      <c r="G13" s="42">
        <f>'Приложение к подпрограмме IV'!H10</f>
        <v>18200.3</v>
      </c>
      <c r="H13" s="42">
        <f>'Приложение к подпрограмме IV'!I10</f>
        <v>18244</v>
      </c>
      <c r="I13" s="42">
        <f>'Приложение к подпрограмме IV'!J10</f>
        <v>18258.3</v>
      </c>
      <c r="J13" s="42">
        <f>'Приложение к подпрограмме IV'!K10</f>
        <v>19310</v>
      </c>
    </row>
    <row r="14" spans="1:10" x14ac:dyDescent="0.25">
      <c r="J14" s="5"/>
    </row>
  </sheetData>
  <mergeCells count="11">
    <mergeCell ref="H1:J1"/>
    <mergeCell ref="E2:J2"/>
    <mergeCell ref="H3:J3"/>
    <mergeCell ref="F4:J5"/>
    <mergeCell ref="A7:J7"/>
    <mergeCell ref="B8:J8"/>
    <mergeCell ref="A9:A13"/>
    <mergeCell ref="B9:C10"/>
    <mergeCell ref="D9:D10"/>
    <mergeCell ref="E9:J9"/>
    <mergeCell ref="B11:C13"/>
  </mergeCells>
  <pageMargins left="0.59055118110236227" right="0.11811023622047245" top="0.74803149606299213" bottom="0.39370078740157483" header="0.11811023622047245" footer="0.51181102362204722"/>
  <pageSetup scale="90" firstPageNumber="47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workbookViewId="0">
      <selection activeCell="A6" sqref="A6:M6"/>
    </sheetView>
  </sheetViews>
  <sheetFormatPr defaultColWidth="8" defaultRowHeight="15" x14ac:dyDescent="0.25"/>
  <cols>
    <col min="1" max="1" width="3.28515625" customWidth="1"/>
    <col min="2" max="2" width="17.28515625" customWidth="1"/>
    <col min="3" max="4" width="12" customWidth="1"/>
    <col min="5" max="5" width="11.7109375" customWidth="1"/>
    <col min="6" max="6" width="8.5703125" customWidth="1"/>
    <col min="7" max="12" width="12.28515625" customWidth="1"/>
    <col min="13" max="13" width="18.5703125" customWidth="1"/>
    <col min="14" max="14" width="3.7109375" customWidth="1"/>
  </cols>
  <sheetData>
    <row r="1" spans="1:20" ht="18.75" x14ac:dyDescent="0.3">
      <c r="H1" s="1"/>
      <c r="I1" s="1"/>
      <c r="J1" s="2"/>
      <c r="K1" s="190" t="s">
        <v>108</v>
      </c>
      <c r="L1" s="191"/>
      <c r="M1" s="192"/>
    </row>
    <row r="2" spans="1:20" ht="18.75" x14ac:dyDescent="0.3">
      <c r="H2" s="190" t="s">
        <v>102</v>
      </c>
      <c r="I2" s="191"/>
      <c r="J2" s="191"/>
      <c r="K2" s="191"/>
      <c r="L2" s="191"/>
      <c r="M2" s="192"/>
    </row>
    <row r="3" spans="1:20" ht="18.75" x14ac:dyDescent="0.3">
      <c r="H3" s="1"/>
      <c r="I3" s="1"/>
      <c r="J3" s="2"/>
      <c r="K3" s="356" t="s">
        <v>154</v>
      </c>
      <c r="L3" s="396"/>
      <c r="M3" s="357"/>
    </row>
    <row r="4" spans="1:20" ht="15.75" customHeight="1" x14ac:dyDescent="0.25">
      <c r="J4" s="234" t="s">
        <v>109</v>
      </c>
      <c r="K4" s="235"/>
      <c r="L4" s="235"/>
      <c r="M4" s="236"/>
      <c r="N4" s="15"/>
      <c r="O4" s="15"/>
      <c r="P4" s="15"/>
      <c r="Q4" s="15"/>
      <c r="R4" s="15"/>
      <c r="S4" s="15"/>
      <c r="T4" s="15"/>
    </row>
    <row r="5" spans="1:20" ht="79.5" customHeight="1" x14ac:dyDescent="0.25">
      <c r="J5" s="237"/>
      <c r="K5" s="238"/>
      <c r="L5" s="238"/>
      <c r="M5" s="239"/>
      <c r="N5" s="15"/>
      <c r="O5" s="15"/>
      <c r="P5" s="15"/>
      <c r="Q5" s="15"/>
      <c r="R5" s="15"/>
      <c r="S5" s="15"/>
      <c r="T5" s="15"/>
    </row>
    <row r="6" spans="1:20" ht="38.25" customHeight="1" x14ac:dyDescent="0.25">
      <c r="A6" s="204" t="s">
        <v>110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6"/>
      <c r="N6" s="15"/>
      <c r="O6" s="15"/>
      <c r="P6" s="15"/>
      <c r="Q6" s="15"/>
      <c r="R6" s="15"/>
      <c r="S6" s="15"/>
      <c r="T6" s="15"/>
    </row>
    <row r="7" spans="1:20" ht="29.25" customHeight="1" x14ac:dyDescent="0.25">
      <c r="A7" s="364" t="s">
        <v>111</v>
      </c>
      <c r="B7" s="364" t="s">
        <v>23</v>
      </c>
      <c r="C7" s="414" t="s">
        <v>24</v>
      </c>
      <c r="D7" s="364" t="s">
        <v>25</v>
      </c>
      <c r="E7" s="414" t="s">
        <v>26</v>
      </c>
      <c r="F7" s="364" t="s">
        <v>112</v>
      </c>
      <c r="G7" s="408" t="s">
        <v>113</v>
      </c>
      <c r="H7" s="373"/>
      <c r="I7" s="373"/>
      <c r="J7" s="373"/>
      <c r="K7" s="409"/>
      <c r="L7" s="370" t="s">
        <v>29</v>
      </c>
      <c r="M7" s="372" t="s">
        <v>30</v>
      </c>
      <c r="N7" s="48"/>
      <c r="O7" s="15"/>
      <c r="P7" s="15"/>
      <c r="Q7" s="15"/>
      <c r="R7" s="15"/>
      <c r="S7" s="15"/>
      <c r="T7" s="15"/>
    </row>
    <row r="8" spans="1:20" ht="105.75" customHeight="1" x14ac:dyDescent="0.25">
      <c r="A8" s="365"/>
      <c r="B8" s="365"/>
      <c r="C8" s="415"/>
      <c r="D8" s="365"/>
      <c r="E8" s="415"/>
      <c r="F8" s="365"/>
      <c r="G8" s="9" t="s">
        <v>11</v>
      </c>
      <c r="H8" s="19" t="s">
        <v>12</v>
      </c>
      <c r="I8" s="19" t="s">
        <v>13</v>
      </c>
      <c r="J8" s="19" t="s">
        <v>14</v>
      </c>
      <c r="K8" s="19" t="s">
        <v>15</v>
      </c>
      <c r="L8" s="371"/>
      <c r="M8" s="410"/>
      <c r="N8" s="48"/>
      <c r="O8" s="15"/>
      <c r="P8" s="15"/>
      <c r="Q8" s="15"/>
      <c r="R8" s="15"/>
      <c r="S8" s="15"/>
      <c r="T8" s="15"/>
    </row>
    <row r="9" spans="1:20" ht="17.25" customHeight="1" x14ac:dyDescent="0.25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23">
        <v>11</v>
      </c>
      <c r="L9" s="10">
        <v>12</v>
      </c>
      <c r="M9" s="23">
        <v>13</v>
      </c>
      <c r="N9" s="48"/>
      <c r="O9" s="15"/>
      <c r="P9" s="15"/>
      <c r="Q9" s="15"/>
      <c r="R9" s="15"/>
      <c r="S9" s="15"/>
      <c r="T9" s="15"/>
    </row>
    <row r="10" spans="1:20" ht="39.75" customHeight="1" x14ac:dyDescent="0.25">
      <c r="A10" s="411" t="s">
        <v>31</v>
      </c>
      <c r="B10" s="412" t="s">
        <v>114</v>
      </c>
      <c r="C10" s="403" t="s">
        <v>33</v>
      </c>
      <c r="D10" s="49" t="s">
        <v>115</v>
      </c>
      <c r="E10" s="50">
        <f>E11+E12</f>
        <v>0</v>
      </c>
      <c r="F10" s="51">
        <f t="shared" ref="F10:F18" si="0">G10+H10+I10+J10+K10</f>
        <v>92058.6</v>
      </c>
      <c r="G10" s="50">
        <f>G11+G12</f>
        <v>18046</v>
      </c>
      <c r="H10" s="50">
        <f>H11+H12</f>
        <v>18200.3</v>
      </c>
      <c r="I10" s="50">
        <f>I11+I12</f>
        <v>18244</v>
      </c>
      <c r="J10" s="50">
        <f>J11+J12</f>
        <v>18258.3</v>
      </c>
      <c r="K10" s="52">
        <f>K11+K12</f>
        <v>19310</v>
      </c>
      <c r="L10" s="406" t="s">
        <v>116</v>
      </c>
      <c r="M10" s="333"/>
      <c r="N10" s="48"/>
      <c r="O10" s="15"/>
      <c r="P10" s="15"/>
      <c r="Q10" s="15"/>
      <c r="R10" s="15"/>
      <c r="S10" s="15"/>
      <c r="T10" s="15"/>
    </row>
    <row r="11" spans="1:20" ht="51.75" customHeight="1" x14ac:dyDescent="0.25">
      <c r="A11" s="331"/>
      <c r="B11" s="351"/>
      <c r="C11" s="404"/>
      <c r="D11" s="53" t="s">
        <v>17</v>
      </c>
      <c r="E11" s="50">
        <v>0</v>
      </c>
      <c r="F11" s="51">
        <f t="shared" si="0"/>
        <v>0</v>
      </c>
      <c r="G11" s="50">
        <f t="shared" ref="G11:K12" si="1">G14+G17</f>
        <v>0</v>
      </c>
      <c r="H11" s="50">
        <f t="shared" si="1"/>
        <v>0</v>
      </c>
      <c r="I11" s="50">
        <f t="shared" si="1"/>
        <v>0</v>
      </c>
      <c r="J11" s="50">
        <f t="shared" si="1"/>
        <v>0</v>
      </c>
      <c r="K11" s="50">
        <f t="shared" si="1"/>
        <v>0</v>
      </c>
      <c r="L11" s="334"/>
      <c r="M11" s="334"/>
      <c r="N11" s="48"/>
      <c r="O11" s="15"/>
      <c r="P11" s="15"/>
      <c r="Q11" s="15"/>
      <c r="R11" s="15"/>
      <c r="S11" s="15"/>
      <c r="T11" s="15"/>
    </row>
    <row r="12" spans="1:20" ht="51.75" customHeight="1" x14ac:dyDescent="0.25">
      <c r="A12" s="332"/>
      <c r="B12" s="413"/>
      <c r="C12" s="405"/>
      <c r="D12" s="27" t="s">
        <v>18</v>
      </c>
      <c r="E12" s="54">
        <v>0</v>
      </c>
      <c r="F12" s="51">
        <f t="shared" si="0"/>
        <v>92058.6</v>
      </c>
      <c r="G12" s="54">
        <f t="shared" si="1"/>
        <v>18046</v>
      </c>
      <c r="H12" s="54">
        <f t="shared" si="1"/>
        <v>18200.3</v>
      </c>
      <c r="I12" s="54">
        <f t="shared" si="1"/>
        <v>18244</v>
      </c>
      <c r="J12" s="54">
        <f t="shared" si="1"/>
        <v>18258.3</v>
      </c>
      <c r="K12" s="54">
        <f t="shared" si="1"/>
        <v>19310</v>
      </c>
      <c r="L12" s="407"/>
      <c r="M12" s="335"/>
      <c r="N12" s="48"/>
      <c r="O12" s="15"/>
      <c r="P12" s="15"/>
      <c r="Q12" s="15"/>
      <c r="R12" s="15"/>
      <c r="S12" s="15"/>
      <c r="T12" s="15"/>
    </row>
    <row r="13" spans="1:20" ht="51.75" customHeight="1" x14ac:dyDescent="0.25">
      <c r="A13" s="330" t="s">
        <v>37</v>
      </c>
      <c r="B13" s="333" t="s">
        <v>149</v>
      </c>
      <c r="C13" s="403" t="s">
        <v>33</v>
      </c>
      <c r="D13" s="49" t="s">
        <v>115</v>
      </c>
      <c r="E13" s="54">
        <v>0</v>
      </c>
      <c r="F13" s="50">
        <f t="shared" si="0"/>
        <v>90352.6</v>
      </c>
      <c r="G13" s="50">
        <f>G14+G15</f>
        <v>17740</v>
      </c>
      <c r="H13" s="50">
        <f>H14+H15</f>
        <v>17850.3</v>
      </c>
      <c r="I13" s="50">
        <f>I14+I15</f>
        <v>17894</v>
      </c>
      <c r="J13" s="50">
        <f>J14+J15</f>
        <v>17908.3</v>
      </c>
      <c r="K13" s="50">
        <f>K14+K15</f>
        <v>18960</v>
      </c>
      <c r="L13" s="406" t="s">
        <v>116</v>
      </c>
      <c r="M13" s="333"/>
      <c r="N13" s="48"/>
      <c r="O13" s="15"/>
      <c r="P13" s="15"/>
      <c r="Q13" s="15"/>
      <c r="R13" s="15"/>
      <c r="S13" s="15"/>
      <c r="T13" s="15"/>
    </row>
    <row r="14" spans="1:20" ht="51.75" customHeight="1" x14ac:dyDescent="0.25">
      <c r="A14" s="331"/>
      <c r="B14" s="334"/>
      <c r="C14" s="404"/>
      <c r="D14" s="55" t="s">
        <v>17</v>
      </c>
      <c r="E14" s="54">
        <v>0</v>
      </c>
      <c r="F14" s="50">
        <f t="shared" si="0"/>
        <v>0</v>
      </c>
      <c r="G14" s="50">
        <v>0</v>
      </c>
      <c r="H14" s="50">
        <v>0</v>
      </c>
      <c r="I14" s="50">
        <v>0</v>
      </c>
      <c r="J14" s="50">
        <v>0</v>
      </c>
      <c r="K14" s="50">
        <v>0</v>
      </c>
      <c r="L14" s="334"/>
      <c r="M14" s="334"/>
      <c r="N14" s="48"/>
      <c r="O14" s="15"/>
      <c r="P14" s="15"/>
      <c r="Q14" s="15"/>
      <c r="R14" s="15"/>
      <c r="S14" s="15"/>
      <c r="T14" s="15"/>
    </row>
    <row r="15" spans="1:20" ht="51.75" customHeight="1" x14ac:dyDescent="0.25">
      <c r="A15" s="332"/>
      <c r="B15" s="335"/>
      <c r="C15" s="405"/>
      <c r="D15" s="27" t="s">
        <v>18</v>
      </c>
      <c r="E15" s="54">
        <v>18337</v>
      </c>
      <c r="F15" s="50">
        <f t="shared" si="0"/>
        <v>90352.6</v>
      </c>
      <c r="G15" s="62">
        <v>17740</v>
      </c>
      <c r="H15" s="62">
        <v>17850.3</v>
      </c>
      <c r="I15" s="62">
        <v>17894</v>
      </c>
      <c r="J15" s="62">
        <v>17908.3</v>
      </c>
      <c r="K15" s="62">
        <v>18960</v>
      </c>
      <c r="L15" s="407"/>
      <c r="M15" s="335"/>
      <c r="N15" s="48"/>
      <c r="O15" s="15"/>
      <c r="P15" s="15"/>
      <c r="Q15" s="15"/>
      <c r="R15" s="15"/>
      <c r="S15" s="15"/>
      <c r="T15" s="15"/>
    </row>
    <row r="16" spans="1:20" ht="51.75" customHeight="1" x14ac:dyDescent="0.25">
      <c r="A16" s="330" t="s">
        <v>38</v>
      </c>
      <c r="B16" s="333" t="s">
        <v>150</v>
      </c>
      <c r="C16" s="336" t="s">
        <v>33</v>
      </c>
      <c r="D16" s="56" t="s">
        <v>115</v>
      </c>
      <c r="E16" s="54">
        <v>0</v>
      </c>
      <c r="F16" s="50">
        <f t="shared" si="0"/>
        <v>1706</v>
      </c>
      <c r="G16" s="50">
        <f>G17+G18</f>
        <v>306</v>
      </c>
      <c r="H16" s="50">
        <f>H17+H18</f>
        <v>350</v>
      </c>
      <c r="I16" s="50">
        <f>I17+I18</f>
        <v>350</v>
      </c>
      <c r="J16" s="50">
        <f>J17+J18</f>
        <v>350</v>
      </c>
      <c r="K16" s="50">
        <f>K17+K18</f>
        <v>350</v>
      </c>
      <c r="L16" s="333" t="s">
        <v>35</v>
      </c>
      <c r="M16" s="333"/>
      <c r="N16" s="48"/>
      <c r="O16" s="15"/>
      <c r="P16" s="15"/>
      <c r="Q16" s="15"/>
      <c r="R16" s="15"/>
      <c r="S16" s="15"/>
      <c r="T16" s="15"/>
    </row>
    <row r="17" spans="1:20" ht="51.75" customHeight="1" x14ac:dyDescent="0.25">
      <c r="A17" s="331"/>
      <c r="B17" s="334"/>
      <c r="C17" s="337"/>
      <c r="D17" s="57" t="s">
        <v>17</v>
      </c>
      <c r="E17" s="54">
        <v>0</v>
      </c>
      <c r="F17" s="50">
        <f t="shared" si="0"/>
        <v>0</v>
      </c>
      <c r="G17" s="50">
        <v>0</v>
      </c>
      <c r="H17" s="50">
        <v>0</v>
      </c>
      <c r="I17" s="50">
        <v>0</v>
      </c>
      <c r="J17" s="50">
        <v>0</v>
      </c>
      <c r="K17" s="50">
        <v>0</v>
      </c>
      <c r="L17" s="334"/>
      <c r="M17" s="334"/>
      <c r="N17" s="48"/>
      <c r="O17" s="15"/>
      <c r="P17" s="15"/>
      <c r="Q17" s="15"/>
      <c r="R17" s="15"/>
      <c r="S17" s="15"/>
      <c r="T17" s="15"/>
    </row>
    <row r="18" spans="1:20" ht="51.75" customHeight="1" x14ac:dyDescent="0.25">
      <c r="A18" s="332"/>
      <c r="B18" s="335"/>
      <c r="C18" s="338"/>
      <c r="D18" s="27" t="s">
        <v>18</v>
      </c>
      <c r="E18" s="50">
        <v>0</v>
      </c>
      <c r="F18" s="50">
        <f t="shared" si="0"/>
        <v>1706</v>
      </c>
      <c r="G18" s="62">
        <v>306</v>
      </c>
      <c r="H18" s="62">
        <v>350</v>
      </c>
      <c r="I18" s="62">
        <v>350</v>
      </c>
      <c r="J18" s="62">
        <v>350</v>
      </c>
      <c r="K18" s="62">
        <v>350</v>
      </c>
      <c r="L18" s="335"/>
      <c r="M18" s="335"/>
      <c r="N18" s="48"/>
      <c r="O18" s="15"/>
      <c r="P18" s="15"/>
      <c r="Q18" s="15"/>
      <c r="R18" s="15"/>
      <c r="S18" s="15"/>
      <c r="T18" s="15"/>
    </row>
    <row r="19" spans="1:20" x14ac:dyDescent="0.25">
      <c r="A19" s="58"/>
      <c r="B19" s="58"/>
      <c r="C19" s="58"/>
      <c r="D19" s="59"/>
      <c r="E19" s="58"/>
      <c r="F19" s="58"/>
      <c r="G19" s="58"/>
      <c r="H19" s="58"/>
      <c r="I19" s="58"/>
      <c r="J19" s="58"/>
      <c r="K19" s="58"/>
      <c r="L19" s="58"/>
      <c r="M19" s="5"/>
    </row>
    <row r="20" spans="1:20" x14ac:dyDescent="0.2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</row>
    <row r="21" spans="1:20" x14ac:dyDescent="0.25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</row>
  </sheetData>
  <mergeCells count="29">
    <mergeCell ref="K1:M1"/>
    <mergeCell ref="H2:M2"/>
    <mergeCell ref="K3:M3"/>
    <mergeCell ref="J4:M5"/>
    <mergeCell ref="A6:M6"/>
    <mergeCell ref="F7:F8"/>
    <mergeCell ref="G7:K7"/>
    <mergeCell ref="L7:L8"/>
    <mergeCell ref="M7:M8"/>
    <mergeCell ref="A10:A12"/>
    <mergeCell ref="B10:B12"/>
    <mergeCell ref="C10:C12"/>
    <mergeCell ref="L10:L12"/>
    <mergeCell ref="M10:M12"/>
    <mergeCell ref="A7:A8"/>
    <mergeCell ref="B7:B8"/>
    <mergeCell ref="C7:C8"/>
    <mergeCell ref="D7:D8"/>
    <mergeCell ref="E7:E8"/>
    <mergeCell ref="A13:A15"/>
    <mergeCell ref="B13:B15"/>
    <mergeCell ref="C13:C15"/>
    <mergeCell ref="L13:L15"/>
    <mergeCell ref="M13:M15"/>
    <mergeCell ref="A16:A18"/>
    <mergeCell ref="B16:B18"/>
    <mergeCell ref="C16:C18"/>
    <mergeCell ref="L16:L18"/>
    <mergeCell ref="M16:M18"/>
  </mergeCells>
  <pageMargins left="0.23622047244094491" right="0.23622047244094491" top="0.59055118110236227" bottom="0.35433070866141736" header="0.31496062992125984" footer="0.31496062992125984"/>
  <pageSetup scale="84" firstPageNumber="48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Layout" topLeftCell="A37" workbookViewId="0">
      <selection sqref="A1:XFD3"/>
    </sheetView>
  </sheetViews>
  <sheetFormatPr defaultColWidth="8" defaultRowHeight="15" x14ac:dyDescent="0.25"/>
  <cols>
    <col min="1" max="1" width="19.28515625" style="103" customWidth="1"/>
    <col min="2" max="2" width="20.140625" style="103" customWidth="1"/>
    <col min="3" max="3" width="2.5703125" style="103" customWidth="1"/>
    <col min="4" max="4" width="18" style="103" customWidth="1"/>
    <col min="5" max="10" width="12.85546875" style="103" customWidth="1"/>
    <col min="11" max="11" width="3.28515625" style="103" customWidth="1"/>
    <col min="12" max="16384" width="8" style="103"/>
  </cols>
  <sheetData>
    <row r="1" spans="1:10" ht="21" customHeight="1" x14ac:dyDescent="0.25">
      <c r="F1" s="419" t="s">
        <v>103</v>
      </c>
      <c r="G1" s="419"/>
      <c r="H1" s="419"/>
      <c r="I1" s="419"/>
      <c r="J1" s="419"/>
    </row>
    <row r="2" spans="1:10" ht="53.25" customHeight="1" x14ac:dyDescent="0.25">
      <c r="F2" s="419"/>
      <c r="G2" s="419"/>
      <c r="H2" s="419"/>
      <c r="I2" s="419"/>
      <c r="J2" s="419"/>
    </row>
    <row r="4" spans="1:10" ht="57.75" customHeight="1" x14ac:dyDescent="0.25">
      <c r="A4" s="420" t="s">
        <v>104</v>
      </c>
      <c r="B4" s="420"/>
      <c r="C4" s="420"/>
      <c r="D4" s="420"/>
      <c r="E4" s="420"/>
      <c r="F4" s="420"/>
      <c r="G4" s="420"/>
      <c r="H4" s="420"/>
      <c r="I4" s="420"/>
      <c r="J4" s="420"/>
    </row>
    <row r="5" spans="1:10" ht="39.75" customHeight="1" x14ac:dyDescent="0.25">
      <c r="A5" s="104" t="s">
        <v>4</v>
      </c>
      <c r="B5" s="416" t="s">
        <v>105</v>
      </c>
      <c r="C5" s="417"/>
      <c r="D5" s="417"/>
      <c r="E5" s="417"/>
      <c r="F5" s="417"/>
      <c r="G5" s="417"/>
      <c r="H5" s="417"/>
      <c r="I5" s="417"/>
      <c r="J5" s="418"/>
    </row>
    <row r="6" spans="1:10" ht="17.25" customHeight="1" x14ac:dyDescent="0.25">
      <c r="A6" s="421" t="s">
        <v>81</v>
      </c>
      <c r="B6" s="424" t="s">
        <v>7</v>
      </c>
      <c r="C6" s="425"/>
      <c r="D6" s="428" t="s">
        <v>54</v>
      </c>
      <c r="E6" s="424" t="s">
        <v>9</v>
      </c>
      <c r="F6" s="430"/>
      <c r="G6" s="430"/>
      <c r="H6" s="430"/>
      <c r="I6" s="430"/>
      <c r="J6" s="431"/>
    </row>
    <row r="7" spans="1:10" ht="33" customHeight="1" x14ac:dyDescent="0.25">
      <c r="A7" s="422"/>
      <c r="B7" s="426"/>
      <c r="C7" s="427"/>
      <c r="D7" s="429"/>
      <c r="E7" s="105" t="s">
        <v>55</v>
      </c>
      <c r="F7" s="106" t="s">
        <v>11</v>
      </c>
      <c r="G7" s="107" t="s">
        <v>12</v>
      </c>
      <c r="H7" s="107" t="s">
        <v>13</v>
      </c>
      <c r="I7" s="107" t="s">
        <v>14</v>
      </c>
      <c r="J7" s="107" t="s">
        <v>15</v>
      </c>
    </row>
    <row r="8" spans="1:10" ht="32.85" customHeight="1" x14ac:dyDescent="0.25">
      <c r="A8" s="422"/>
      <c r="B8" s="424" t="s">
        <v>106</v>
      </c>
      <c r="C8" s="425"/>
      <c r="D8" s="108" t="s">
        <v>56</v>
      </c>
      <c r="E8" s="109">
        <f>F8+G8+H8+I8+J8</f>
        <v>96469.900000000009</v>
      </c>
      <c r="F8" s="110">
        <f>F10</f>
        <v>18046</v>
      </c>
      <c r="G8" s="110">
        <f>G9+G10</f>
        <v>18350.3</v>
      </c>
      <c r="H8" s="110">
        <f>H9+H10</f>
        <v>18244</v>
      </c>
      <c r="I8" s="110">
        <f>I9+I10</f>
        <v>18258.3</v>
      </c>
      <c r="J8" s="109">
        <f>J9+J10</f>
        <v>23571.3</v>
      </c>
    </row>
    <row r="9" spans="1:10" ht="26.85" customHeight="1" x14ac:dyDescent="0.25">
      <c r="A9" s="422"/>
      <c r="B9" s="432"/>
      <c r="C9" s="433"/>
      <c r="D9" s="111" t="s">
        <v>107</v>
      </c>
      <c r="E9" s="109">
        <f>F9+G9+H9+I9+J9</f>
        <v>0</v>
      </c>
      <c r="F9" s="112">
        <f>'[1]Приложение к подпрограмме IV'!G11</f>
        <v>0</v>
      </c>
      <c r="G9" s="112">
        <f>'[1]Приложение к подпрограмме IV'!H11</f>
        <v>0</v>
      </c>
      <c r="H9" s="112">
        <f>'[1]Приложение к подпрограмме IV'!I11</f>
        <v>0</v>
      </c>
      <c r="I9" s="112">
        <f>'[1]Приложение к подпрограмме IV'!J11</f>
        <v>0</v>
      </c>
      <c r="J9" s="112">
        <f>'[1]Приложение к подпрограмме IV'!K11</f>
        <v>0</v>
      </c>
    </row>
    <row r="10" spans="1:10" ht="24" x14ac:dyDescent="0.25">
      <c r="A10" s="423"/>
      <c r="B10" s="426"/>
      <c r="C10" s="427"/>
      <c r="D10" s="113" t="s">
        <v>18</v>
      </c>
      <c r="E10" s="114">
        <f>F10+G10+H10+I10+J10</f>
        <v>96469.900000000009</v>
      </c>
      <c r="F10" s="109">
        <f>'Приложение к подпрограмме V'!G7</f>
        <v>18046</v>
      </c>
      <c r="G10" s="109">
        <f>'Приложение к подпрограмме V'!H7</f>
        <v>18350.3</v>
      </c>
      <c r="H10" s="109">
        <f>'Приложение к подпрограмме V'!I7</f>
        <v>18244</v>
      </c>
      <c r="I10" s="109">
        <f>'Приложение к подпрограмме V'!J7</f>
        <v>18258.3</v>
      </c>
      <c r="J10" s="109">
        <f>'Приложение к подпрограмме V'!K7</f>
        <v>23571.3</v>
      </c>
    </row>
    <row r="11" spans="1:10" ht="15.75" x14ac:dyDescent="0.25">
      <c r="J11" s="101" t="s">
        <v>157</v>
      </c>
    </row>
  </sheetData>
  <mergeCells count="8">
    <mergeCell ref="B5:J5"/>
    <mergeCell ref="F1:J2"/>
    <mergeCell ref="A4:J4"/>
    <mergeCell ref="A6:A10"/>
    <mergeCell ref="B6:C7"/>
    <mergeCell ref="D6:D7"/>
    <mergeCell ref="E6:J6"/>
    <mergeCell ref="B8:C10"/>
  </mergeCells>
  <pageMargins left="0.59055118110236227" right="0.11811023622047245" top="0.74803149606299213" bottom="0.39370078740157483" header="0.11811023622047245" footer="0.51181102362204722"/>
  <pageSetup scale="90" firstPageNumber="43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Приложение 1</vt:lpstr>
      <vt:lpstr>Приложение к подпрограмме I</vt:lpstr>
      <vt:lpstr>Приложение 2</vt:lpstr>
      <vt:lpstr>Приложение к подпрограмме II</vt:lpstr>
      <vt:lpstr>Приложение 3</vt:lpstr>
      <vt:lpstr>Приложение к подпрограмме III</vt:lpstr>
      <vt:lpstr>Приложение 4</vt:lpstr>
      <vt:lpstr>Приложение к подпрограмме IV</vt:lpstr>
      <vt:lpstr>Приложение 4 </vt:lpstr>
      <vt:lpstr>Приложение к подпрограмме V</vt:lpstr>
      <vt:lpstr>Лист1</vt:lpstr>
      <vt:lpstr>'Приложение 2'!Область_печати</vt:lpstr>
      <vt:lpstr>'Приложение 3'!Область_печати</vt:lpstr>
      <vt:lpstr>'Приложение к подпрограмме II'!Область_печати</vt:lpstr>
      <vt:lpstr>'Приложение к подпрограмме V'!Область_печати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Борисова</cp:lastModifiedBy>
  <cp:lastPrinted>2022-01-18T07:26:52Z</cp:lastPrinted>
  <dcterms:created xsi:type="dcterms:W3CDTF">2020-12-04T10:18:17Z</dcterms:created>
  <dcterms:modified xsi:type="dcterms:W3CDTF">2022-01-18T07:27:19Z</dcterms:modified>
</cp:coreProperties>
</file>